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7480" yWindow="-120" windowWidth="29040" windowHeight="1572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rashoda'!$B$2:$L$93</definedName>
    <definedName name="_xlnm.Print_Area" localSheetId="6">'Posebni dio'!$A$1:$F$130</definedName>
    <definedName name="_xlnm.Print_Area" localSheetId="0">SAŽETAK!$B$1:$L$27</definedName>
  </definedNames>
  <calcPr calcId="145621"/>
</workbook>
</file>

<file path=xl/calcChain.xml><?xml version="1.0" encoding="utf-8"?>
<calcChain xmlns="http://schemas.openxmlformats.org/spreadsheetml/2006/main">
  <c r="H26" i="1" l="1"/>
  <c r="C11" i="5" l="1"/>
  <c r="G15" i="3"/>
  <c r="G16" i="3"/>
  <c r="G12" i="1" l="1"/>
  <c r="K12" i="1" s="1"/>
  <c r="H12" i="1"/>
  <c r="I12" i="1"/>
  <c r="L12" i="1" s="1"/>
  <c r="J12" i="1"/>
  <c r="G15" i="1"/>
  <c r="H15" i="1"/>
  <c r="I15" i="1"/>
  <c r="J15" i="1"/>
  <c r="J16" i="1" s="1"/>
  <c r="I16" i="1" l="1"/>
  <c r="H16" i="1"/>
  <c r="G16" i="1"/>
  <c r="K16" i="1"/>
  <c r="L15" i="1"/>
  <c r="K15" i="1"/>
  <c r="I26" i="1"/>
  <c r="J26" i="1"/>
  <c r="J27" i="1" s="1"/>
  <c r="G26" i="1"/>
  <c r="L23" i="1"/>
  <c r="K23" i="1"/>
  <c r="H23" i="1"/>
  <c r="I23" i="1"/>
  <c r="J23" i="1"/>
  <c r="G23" i="1"/>
  <c r="K26" i="1" l="1"/>
  <c r="L26" i="1"/>
  <c r="I27" i="1"/>
  <c r="L27" i="1" s="1"/>
  <c r="H27" i="1"/>
  <c r="L16" i="1"/>
  <c r="G27" i="1"/>
  <c r="K27" i="1" s="1"/>
  <c r="F129" i="15"/>
  <c r="E129" i="15"/>
  <c r="D129" i="15"/>
  <c r="C129" i="15"/>
  <c r="F128" i="15"/>
  <c r="E128" i="15"/>
  <c r="D128" i="15"/>
  <c r="C128" i="15"/>
  <c r="F125" i="15"/>
  <c r="E125" i="15"/>
  <c r="D125" i="15"/>
  <c r="C125" i="15"/>
  <c r="F124" i="15"/>
  <c r="E124" i="15"/>
  <c r="D124" i="15"/>
  <c r="C124" i="15"/>
  <c r="F123" i="15"/>
  <c r="E123" i="15"/>
  <c r="D123" i="15"/>
  <c r="C123" i="15"/>
  <c r="F121" i="15"/>
  <c r="E121" i="15"/>
  <c r="D121" i="15"/>
  <c r="C121" i="15"/>
  <c r="F120" i="15"/>
  <c r="E120" i="15"/>
  <c r="D120" i="15"/>
  <c r="C120" i="15"/>
  <c r="E114" i="15"/>
  <c r="D114" i="15"/>
  <c r="F114" i="15" s="1"/>
  <c r="C114" i="15"/>
  <c r="E113" i="15"/>
  <c r="C113" i="15"/>
  <c r="E112" i="15"/>
  <c r="C112" i="15"/>
  <c r="F110" i="15"/>
  <c r="E110" i="15"/>
  <c r="D110" i="15"/>
  <c r="C110" i="15"/>
  <c r="E109" i="15"/>
  <c r="D109" i="15"/>
  <c r="F109" i="15" s="1"/>
  <c r="C109" i="15"/>
  <c r="E104" i="15"/>
  <c r="D104" i="15"/>
  <c r="F104" i="15" s="1"/>
  <c r="C104" i="15"/>
  <c r="E97" i="15"/>
  <c r="D97" i="15"/>
  <c r="F97" i="15" s="1"/>
  <c r="C97" i="15"/>
  <c r="E90" i="15"/>
  <c r="D90" i="15"/>
  <c r="F90" i="15" s="1"/>
  <c r="C90" i="15"/>
  <c r="E87" i="15"/>
  <c r="D87" i="15"/>
  <c r="C87" i="15"/>
  <c r="E86" i="15"/>
  <c r="C86" i="15"/>
  <c r="E85" i="15"/>
  <c r="C85" i="15"/>
  <c r="E84" i="15"/>
  <c r="C84" i="15"/>
  <c r="E81" i="15"/>
  <c r="D81" i="15"/>
  <c r="F81" i="15" s="1"/>
  <c r="C81" i="15"/>
  <c r="C80" i="15" s="1"/>
  <c r="C79" i="15" s="1"/>
  <c r="E80" i="15"/>
  <c r="E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1" i="15"/>
  <c r="E71" i="15"/>
  <c r="D71" i="15"/>
  <c r="C71" i="15"/>
  <c r="C70" i="15" s="1"/>
  <c r="C69" i="15" s="1"/>
  <c r="F70" i="15"/>
  <c r="E70" i="15"/>
  <c r="D70" i="15"/>
  <c r="F69" i="15"/>
  <c r="E69" i="15"/>
  <c r="D69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58" i="15"/>
  <c r="E58" i="15"/>
  <c r="D58" i="15"/>
  <c r="C58" i="15"/>
  <c r="F57" i="15"/>
  <c r="E57" i="15"/>
  <c r="D57" i="15"/>
  <c r="F56" i="15"/>
  <c r="E56" i="15"/>
  <c r="D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5" i="15"/>
  <c r="E45" i="15"/>
  <c r="D45" i="15"/>
  <c r="C45" i="15"/>
  <c r="F36" i="15"/>
  <c r="E36" i="15"/>
  <c r="D36" i="15"/>
  <c r="C36" i="15"/>
  <c r="F29" i="15"/>
  <c r="E29" i="15"/>
  <c r="D29" i="15"/>
  <c r="C29" i="15"/>
  <c r="F25" i="15"/>
  <c r="E25" i="15"/>
  <c r="D25" i="15"/>
  <c r="C25" i="15"/>
  <c r="F24" i="15"/>
  <c r="E24" i="15"/>
  <c r="D24" i="15"/>
  <c r="C24" i="15"/>
  <c r="F21" i="15"/>
  <c r="E21" i="15"/>
  <c r="D21" i="15"/>
  <c r="C21" i="15"/>
  <c r="F19" i="15"/>
  <c r="E19" i="15"/>
  <c r="D19" i="15"/>
  <c r="C19" i="15"/>
  <c r="F15" i="15"/>
  <c r="E15" i="15"/>
  <c r="D15" i="15"/>
  <c r="C15" i="15"/>
  <c r="F14" i="15"/>
  <c r="E14" i="15"/>
  <c r="D14" i="15"/>
  <c r="F13" i="15"/>
  <c r="E13" i="15"/>
  <c r="D13" i="15"/>
  <c r="F12" i="15"/>
  <c r="E12" i="15"/>
  <c r="D12" i="15"/>
  <c r="F9" i="15"/>
  <c r="E9" i="15"/>
  <c r="D9" i="15"/>
  <c r="C9" i="15"/>
  <c r="E8" i="15"/>
  <c r="C8" i="15"/>
  <c r="F7" i="15"/>
  <c r="E7" i="15"/>
  <c r="D7" i="15"/>
  <c r="H8" i="8"/>
  <c r="G8" i="8"/>
  <c r="F7" i="8"/>
  <c r="E7" i="8"/>
  <c r="H7" i="8" s="1"/>
  <c r="D7" i="8"/>
  <c r="C7" i="8"/>
  <c r="G7" i="8" s="1"/>
  <c r="F6" i="8"/>
  <c r="E6" i="8"/>
  <c r="H6" i="8" s="1"/>
  <c r="D6" i="8"/>
  <c r="H20" i="5"/>
  <c r="G20" i="5"/>
  <c r="H19" i="5"/>
  <c r="F19" i="5"/>
  <c r="E19" i="5"/>
  <c r="D19" i="5"/>
  <c r="C19" i="5"/>
  <c r="G19" i="5" s="1"/>
  <c r="H18" i="5"/>
  <c r="G18" i="5"/>
  <c r="H17" i="5"/>
  <c r="F17" i="5"/>
  <c r="E17" i="5"/>
  <c r="D17" i="5"/>
  <c r="C17" i="5"/>
  <c r="G17" i="5" s="1"/>
  <c r="H16" i="5"/>
  <c r="G16" i="5"/>
  <c r="H15" i="5"/>
  <c r="F15" i="5"/>
  <c r="E15" i="5"/>
  <c r="D15" i="5"/>
  <c r="C15" i="5"/>
  <c r="G15" i="5" s="1"/>
  <c r="F14" i="5"/>
  <c r="E14" i="5"/>
  <c r="H14" i="5" s="1"/>
  <c r="D14" i="5"/>
  <c r="H12" i="5"/>
  <c r="G12" i="5"/>
  <c r="H11" i="5"/>
  <c r="G11" i="5"/>
  <c r="F11" i="5"/>
  <c r="E11" i="5"/>
  <c r="E6" i="5" s="1"/>
  <c r="H6" i="5" s="1"/>
  <c r="D11" i="5"/>
  <c r="H10" i="5"/>
  <c r="G10" i="5"/>
  <c r="H9" i="5"/>
  <c r="F9" i="5"/>
  <c r="E9" i="5"/>
  <c r="D9" i="5"/>
  <c r="C9" i="5"/>
  <c r="G9" i="5" s="1"/>
  <c r="H8" i="5"/>
  <c r="G8" i="5"/>
  <c r="H7" i="5"/>
  <c r="F7" i="5"/>
  <c r="E7" i="5"/>
  <c r="D7" i="5"/>
  <c r="D6" i="5" s="1"/>
  <c r="C7" i="5"/>
  <c r="G7" i="5" s="1"/>
  <c r="F6" i="5"/>
  <c r="L93" i="3"/>
  <c r="K93" i="3"/>
  <c r="L92" i="3"/>
  <c r="K92" i="3"/>
  <c r="J92" i="3"/>
  <c r="I92" i="3"/>
  <c r="H92" i="3"/>
  <c r="G92" i="3"/>
  <c r="L91" i="3"/>
  <c r="K91" i="3"/>
  <c r="J91" i="3"/>
  <c r="I91" i="3"/>
  <c r="H91" i="3"/>
  <c r="G91" i="3"/>
  <c r="L90" i="3"/>
  <c r="K90" i="3"/>
  <c r="L89" i="3"/>
  <c r="K89" i="3"/>
  <c r="J89" i="3"/>
  <c r="I89" i="3"/>
  <c r="H89" i="3"/>
  <c r="G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J82" i="3"/>
  <c r="I82" i="3"/>
  <c r="H82" i="3"/>
  <c r="G82" i="3"/>
  <c r="G81" i="3" s="1"/>
  <c r="L81" i="3"/>
  <c r="J81" i="3"/>
  <c r="I81" i="3"/>
  <c r="I80" i="3" s="1"/>
  <c r="L80" i="3" s="1"/>
  <c r="J80" i="3"/>
  <c r="L79" i="3"/>
  <c r="K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J75" i="3"/>
  <c r="I75" i="3"/>
  <c r="H75" i="3"/>
  <c r="G75" i="3"/>
  <c r="K75" i="3" s="1"/>
  <c r="L74" i="3"/>
  <c r="K74" i="3"/>
  <c r="L73" i="3"/>
  <c r="K73" i="3"/>
  <c r="J73" i="3"/>
  <c r="I73" i="3"/>
  <c r="H73" i="3"/>
  <c r="G73" i="3"/>
  <c r="L72" i="3"/>
  <c r="J72" i="3"/>
  <c r="I72" i="3"/>
  <c r="H72" i="3"/>
  <c r="L71" i="3"/>
  <c r="K71" i="3"/>
  <c r="L70" i="3"/>
  <c r="K70" i="3"/>
  <c r="L69" i="3"/>
  <c r="K69" i="3"/>
  <c r="L68" i="3"/>
  <c r="K68" i="3"/>
  <c r="L67" i="3"/>
  <c r="K67" i="3"/>
  <c r="L66" i="3"/>
  <c r="J66" i="3"/>
  <c r="I66" i="3"/>
  <c r="H66" i="3"/>
  <c r="G66" i="3"/>
  <c r="K66" i="3" s="1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J57" i="3"/>
  <c r="I57" i="3"/>
  <c r="L57" i="3" s="1"/>
  <c r="H57" i="3"/>
  <c r="G57" i="3"/>
  <c r="K57" i="3" s="1"/>
  <c r="L56" i="3"/>
  <c r="K56" i="3"/>
  <c r="L55" i="3"/>
  <c r="K55" i="3"/>
  <c r="L54" i="3"/>
  <c r="K54" i="3"/>
  <c r="L53" i="3"/>
  <c r="K53" i="3"/>
  <c r="L52" i="3"/>
  <c r="K52" i="3"/>
  <c r="L51" i="3"/>
  <c r="K51" i="3"/>
  <c r="J50" i="3"/>
  <c r="I50" i="3"/>
  <c r="L50" i="3" s="1"/>
  <c r="H50" i="3"/>
  <c r="H45" i="3" s="1"/>
  <c r="G50" i="3"/>
  <c r="K50" i="3" s="1"/>
  <c r="L49" i="3"/>
  <c r="K49" i="3"/>
  <c r="L48" i="3"/>
  <c r="K48" i="3"/>
  <c r="L47" i="3"/>
  <c r="K47" i="3"/>
  <c r="J46" i="3"/>
  <c r="I46" i="3"/>
  <c r="H46" i="3"/>
  <c r="G46" i="3"/>
  <c r="J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J40" i="3"/>
  <c r="I40" i="3"/>
  <c r="H40" i="3"/>
  <c r="G40" i="3"/>
  <c r="K40" i="3" s="1"/>
  <c r="L39" i="3"/>
  <c r="K39" i="3"/>
  <c r="L38" i="3"/>
  <c r="K38" i="3"/>
  <c r="L37" i="3"/>
  <c r="K37" i="3"/>
  <c r="L36" i="3"/>
  <c r="J36" i="3"/>
  <c r="I36" i="3"/>
  <c r="H36" i="3"/>
  <c r="G36" i="3"/>
  <c r="K36" i="3" s="1"/>
  <c r="L35" i="3"/>
  <c r="J35" i="3"/>
  <c r="I35" i="3"/>
  <c r="J34" i="3"/>
  <c r="J33" i="3"/>
  <c r="L28" i="3"/>
  <c r="K28" i="3"/>
  <c r="L27" i="3"/>
  <c r="K27" i="3"/>
  <c r="J27" i="3"/>
  <c r="I27" i="3"/>
  <c r="H27" i="3"/>
  <c r="G27" i="3"/>
  <c r="L26" i="3"/>
  <c r="K26" i="3"/>
  <c r="J26" i="3"/>
  <c r="I26" i="3"/>
  <c r="H26" i="3"/>
  <c r="G26" i="3"/>
  <c r="L25" i="3"/>
  <c r="K25" i="3"/>
  <c r="L24" i="3"/>
  <c r="K24" i="3"/>
  <c r="L23" i="3"/>
  <c r="K23" i="3"/>
  <c r="J23" i="3"/>
  <c r="I23" i="3"/>
  <c r="H23" i="3"/>
  <c r="H22" i="3" s="1"/>
  <c r="G23" i="3"/>
  <c r="G22" i="3" s="1"/>
  <c r="L22" i="3"/>
  <c r="J22" i="3"/>
  <c r="I22" i="3"/>
  <c r="L21" i="3"/>
  <c r="K21" i="3"/>
  <c r="L20" i="3"/>
  <c r="K20" i="3"/>
  <c r="L19" i="3"/>
  <c r="K19" i="3"/>
  <c r="J19" i="3"/>
  <c r="I19" i="3"/>
  <c r="H19" i="3"/>
  <c r="G19" i="3"/>
  <c r="G18" i="3" s="1"/>
  <c r="K18" i="3" s="1"/>
  <c r="L18" i="3"/>
  <c r="J18" i="3"/>
  <c r="I18" i="3"/>
  <c r="H18" i="3"/>
  <c r="L14" i="3"/>
  <c r="K14" i="3"/>
  <c r="J13" i="3"/>
  <c r="I13" i="3"/>
  <c r="I12" i="3" s="1"/>
  <c r="H13" i="3"/>
  <c r="H12" i="3" s="1"/>
  <c r="G13" i="3"/>
  <c r="G12" i="3" s="1"/>
  <c r="G11" i="3" s="1"/>
  <c r="H81" i="3" l="1"/>
  <c r="H80" i="3" s="1"/>
  <c r="H35" i="3"/>
  <c r="H34" i="3" s="1"/>
  <c r="C57" i="15"/>
  <c r="C56" i="15" s="1"/>
  <c r="C14" i="15"/>
  <c r="C13" i="15" s="1"/>
  <c r="C6" i="5"/>
  <c r="G6" i="5" s="1"/>
  <c r="K13" i="3"/>
  <c r="J12" i="3"/>
  <c r="L12" i="3" s="1"/>
  <c r="K22" i="3"/>
  <c r="K82" i="3"/>
  <c r="G80" i="3"/>
  <c r="K80" i="3" s="1"/>
  <c r="K81" i="3"/>
  <c r="G72" i="3"/>
  <c r="K72" i="3" s="1"/>
  <c r="G45" i="3"/>
  <c r="K45" i="3" s="1"/>
  <c r="K46" i="3"/>
  <c r="G35" i="3"/>
  <c r="K35" i="3" s="1"/>
  <c r="C6" i="8"/>
  <c r="G6" i="8" s="1"/>
  <c r="C14" i="5"/>
  <c r="G14" i="5" s="1"/>
  <c r="I45" i="3"/>
  <c r="I34" i="3" s="1"/>
  <c r="L45" i="3"/>
  <c r="L46" i="3"/>
  <c r="I11" i="3"/>
  <c r="L13" i="3"/>
  <c r="H11" i="3"/>
  <c r="H10" i="3" s="1"/>
  <c r="D113" i="15"/>
  <c r="D86" i="15"/>
  <c r="F86" i="15" s="1"/>
  <c r="F87" i="15"/>
  <c r="D80" i="15"/>
  <c r="H33" i="3" l="1"/>
  <c r="C12" i="15"/>
  <c r="C7" i="15" s="1"/>
  <c r="J11" i="3"/>
  <c r="J10" i="3" s="1"/>
  <c r="K12" i="3"/>
  <c r="G10" i="3"/>
  <c r="K10" i="3" s="1"/>
  <c r="K11" i="3"/>
  <c r="G34" i="3"/>
  <c r="G33" i="3" s="1"/>
  <c r="K33" i="3" s="1"/>
  <c r="I33" i="3"/>
  <c r="L33" i="3" s="1"/>
  <c r="L34" i="3"/>
  <c r="L11" i="3"/>
  <c r="I10" i="3"/>
  <c r="L10" i="3" s="1"/>
  <c r="D112" i="15"/>
  <c r="F112" i="15" s="1"/>
  <c r="F113" i="15"/>
  <c r="D85" i="15"/>
  <c r="D84" i="15" s="1"/>
  <c r="F80" i="15"/>
  <c r="D79" i="15"/>
  <c r="F79" i="15" s="1"/>
  <c r="K34" i="3" l="1"/>
  <c r="F85" i="15"/>
  <c r="D8" i="15"/>
  <c r="F8" i="15" s="1"/>
  <c r="F84" i="15"/>
</calcChain>
</file>

<file path=xl/sharedStrings.xml><?xml version="1.0" encoding="utf-8"?>
<sst xmlns="http://schemas.openxmlformats.org/spreadsheetml/2006/main" count="538" uniqueCount="229">
  <si>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</si>
  <si>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</si>
  <si>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</si>
  <si>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</si>
  <si>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</si>
  <si>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</si>
  <si>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</si>
  <si>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</si>
  <si>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</si>
  <si>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</si>
  <si>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</si>
  <si>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</si>
  <si>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</si>
  <si>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</si>
  <si>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</si>
  <si>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</si>
  <si>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</si>
  <si>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</si>
  <si>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</si>
  <si>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</si>
  <si>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</si>
  <si>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</si>
  <si>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</si>
  <si>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</si>
  <si>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</si>
  <si>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</si>
  <si>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</si>
  <si>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</si>
  <si>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</si>
  <si>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</si>
  <si>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</si>
  <si>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</si>
  <si>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</si>
  <si>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</si>
  <si>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</si>
  <si>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</si>
  <si>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</si>
  <si>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</si>
  <si>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</si>
  <si>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</si>
  <si>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</si>
  <si>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</si>
  <si>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</si>
  <si>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</si>
  <si>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</si>
  <si>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</si>
  <si>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</si>
  <si>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</si>
  <si>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</si>
  <si>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</si>
  <si>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</si>
  <si>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</si>
  <si>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</si>
  <si>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</si>
  <si>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</si>
  <si>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</si>
  <si>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</si>
  <si>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61</t>
  </si>
  <si>
    <t>Prihodi od poreza</t>
  </si>
  <si>
    <t>614</t>
  </si>
  <si>
    <t>Porezi na robu i usluge</t>
  </si>
  <si>
    <t>6148</t>
  </si>
  <si>
    <t>NAKNADE ZA PRIREĐIVANJE IGARA NA SREĆU</t>
  </si>
  <si>
    <t>66</t>
  </si>
  <si>
    <t>PRIHODI OD PRODAJE PROIZ.I ROBE,PRUŽ.USLUGA,DONACIJA</t>
  </si>
  <si>
    <t>661</t>
  </si>
  <si>
    <t>PRIHODI OD PRODAJE PROIZ. I ROBE,PRUŽ.USLUGA</t>
  </si>
  <si>
    <t>6614</t>
  </si>
  <si>
    <t>PRIHODI OD PRODAJE PROIZVODA I 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</si>
  <si>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</si>
  <si>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</si>
  <si>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</si>
  <si>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</si>
  <si>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</si>
  <si>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</si>
  <si>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</si>
  <si>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</si>
  <si>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</si>
  <si>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</si>
  <si>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68</t>
  </si>
  <si>
    <t>Kazne, upravne mjere i ostali prihodi</t>
  </si>
  <si>
    <t>683</t>
  </si>
  <si>
    <t>Ostali prihodi</t>
  </si>
  <si>
    <t>6831</t>
  </si>
  <si>
    <t>OSTALI PRIHODI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</si>
  <si>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</si>
  <si>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</si>
  <si>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</si>
  <si>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</si>
  <si>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</si>
  <si>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</si>
  <si>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</si>
  <si>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</si>
  <si>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</si>
  <si>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</si>
  <si>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</si>
  <si>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</si>
  <si>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</si>
  <si>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</si>
  <si>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</si>
  <si>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</si>
  <si>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</si>
  <si>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</si>
  <si>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</si>
  <si>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</si>
  <si>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</si>
  <si>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</si>
  <si>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</si>
  <si>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</si>
  <si>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</si>
  <si>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</si>
  <si>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</si>
  <si>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</si>
  <si>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</si>
  <si>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</si>
  <si>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</si>
  <si>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</si>
  <si>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</si>
  <si>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</si>
  <si>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</si>
  <si>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</si>
  <si>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</si>
  <si>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</si>
  <si>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</si>
  <si>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</si>
  <si>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</si>
  <si>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</si>
  <si>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</si>
  <si>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</si>
  <si>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</si>
  <si>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</si>
  <si>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</si>
  <si>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</si>
  <si>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</si>
  <si>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</si>
  <si>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</si>
  <si>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</si>
  <si>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</si>
  <si>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</si>
  <si>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</si>
  <si>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</si>
  <si>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</si>
  <si>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</si>
  <si>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</si>
  <si>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</si>
  <si>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</si>
  <si>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</si>
  <si>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</si>
  <si>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</si>
  <si>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</si>
  <si>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</si>
  <si>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</si>
  <si>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</si>
  <si>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</si>
  <si>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</si>
  <si>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</si>
  <si>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3294</t>
  </si>
  <si>
    <t>ČLANARINE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</si>
  <si>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</si>
  <si>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</si>
  <si>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</si>
  <si>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</si>
  <si>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</si>
  <si>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</si>
  <si>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</si>
  <si>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</si>
  <si>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</si>
  <si>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</si>
  <si>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</si>
  <si>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38</t>
  </si>
  <si>
    <t>DONACIJE I OSTALI RASHODI</t>
  </si>
  <si>
    <t>381</t>
  </si>
  <si>
    <t>TEKUĆE DONACIJE</t>
  </si>
  <si>
    <t>3811</t>
  </si>
  <si>
    <t>TEKUĆE DONACIJE U NOVCU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</si>
  <si>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</si>
  <si>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</si>
  <si>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</si>
  <si>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</si>
  <si>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</si>
  <si>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</si>
  <si>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</si>
  <si>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</si>
  <si>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</si>
  <si>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</si>
  <si>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</si>
  <si>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</si>
  <si>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</si>
  <si>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</si>
  <si>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</si>
  <si>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</si>
  <si>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4227</t>
  </si>
  <si>
    <t>UREĐAJI, STROJEVI I OPR.ZA OST.NAMJENE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</si>
  <si>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</si>
  <si>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</si>
  <si>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</si>
  <si>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</si>
  <si>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</si>
  <si>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</si>
  <si>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</si>
  <si>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</si>
  <si>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</si>
  <si>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</si>
  <si>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</si>
  <si>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</si>
  <si>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</si>
  <si>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</si>
  <si>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41 Prihodi od igara na sreću</t>
  </si>
  <si>
    <t>3 Javni red i sigurnost</t>
  </si>
  <si>
    <t>0340 Zatvori</t>
  </si>
  <si>
    <t>012 - KAZNIONICA U GLINI</t>
  </si>
  <si>
    <t>15</t>
  </si>
  <si>
    <t>11</t>
  </si>
  <si>
    <t>41</t>
  </si>
  <si>
    <t>A630000</t>
  </si>
  <si>
    <t>Izvršavanje kazne zatvora, mjere pritvora i odgojne mjere</t>
  </si>
  <si>
    <t>TEKUĆI PLAN  2023.*</t>
  </si>
  <si>
    <t>IZVRŠENJE 1.-12.2023.*</t>
  </si>
  <si>
    <t xml:space="preserve">INDEKS**
</t>
  </si>
  <si>
    <t>Opći prihodi i primici</t>
  </si>
  <si>
    <t>Prihodi od igara na sreću</t>
  </si>
  <si>
    <t>A630113</t>
  </si>
  <si>
    <t>Izvršavanje kazne zatvora, mjere pritvora i odgojne mjere (iz evidencijskih prihoda)</t>
  </si>
  <si>
    <t>Vlastiti prihodi</t>
  </si>
  <si>
    <t>20727 Kaznionica u Glini</t>
  </si>
  <si>
    <t>Prihodi od upravnih i administrativnih pristojbi, pristojbi po posebnim propisima i naknada</t>
  </si>
  <si>
    <t>Prihodi po posebnim propisima</t>
  </si>
  <si>
    <t xml:space="preserve">Ostali nespomenuti prihodi </t>
  </si>
  <si>
    <t>43 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</si>
</sst>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charset val="238"/>
    </font>
    <font>
      <b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164" fontId="7" fillId="0" borderId="0"/>
    <xf numFmtId="0" fontId="7" fillId="0" borderId="0"/>
    <xf numFmtId="0" fontId="21" fillId="0" borderId="0"/>
    <xf numFmtId="0" fontId="3" fillId="0" borderId="0"/>
    <xf numFmtId="0" fontId="3" fillId="0" borderId="0"/>
    <xf numFmtId="0" fontId="7" fillId="0" borderId="0"/>
  </cellStyleXfs>
  <cellXfs count="131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0" fillId="9" borderId="3" xfId="0" applyNumberFormat="1" applyFont="1" applyFill="1" applyBorder="1"/>
    <xf numFmtId="0" fontId="20" fillId="9" borderId="3" xfId="0" applyNumberFormat="1" applyFont="1" applyFill="1" applyBorder="1"/>
    <xf numFmtId="0" fontId="22" fillId="9" borderId="3" xfId="6" applyFont="1" applyFill="1" applyBorder="1" applyAlignment="1">
      <alignment horizontal="left" vertical="center" wrapText="1"/>
    </xf>
    <xf numFmtId="4" fontId="0" fillId="9" borderId="3" xfId="0" applyNumberFormat="1" applyFill="1" applyBorder="1" applyAlignment="1">
      <alignment horizontal="right"/>
    </xf>
    <xf numFmtId="4" fontId="0" fillId="9" borderId="3" xfId="0" applyNumberFormat="1" applyFill="1" applyBorder="1"/>
    <xf numFmtId="4" fontId="3" fillId="9" borderId="3" xfId="0" applyNumberFormat="1" applyFont="1" applyFill="1" applyBorder="1" applyAlignment="1">
      <alignment horizontal="right"/>
    </xf>
    <xf numFmtId="0" fontId="8" fillId="9" borderId="3" xfId="0" quotePrefix="1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8">
    <cellStyle name="Normalno" xfId="0" builtinId="0"/>
    <cellStyle name="Normalno 2" xfId="3"/>
    <cellStyle name="Normalno 3" xfId="1"/>
    <cellStyle name="Normalno 3 2" xfId="7"/>
    <cellStyle name="Normalno 4" xfId="2"/>
    <cellStyle name="Normalno 5" xfId="4"/>
    <cellStyle name="Obično_List1" xfId="5"/>
    <cellStyle name="Obično_List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G14" sqref="G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2" t="s">
        <v>45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20"/>
    </row>
    <row r="2" spans="2:13" ht="18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2" t="s">
        <v>4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9"/>
    </row>
    <row r="4" spans="2:13" ht="17.649999999999999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2" t="s">
        <v>24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8"/>
    </row>
    <row r="6" spans="2:13" ht="18" customHeight="1" x14ac:dyDescent="0.6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8" t="s">
        <v>32</v>
      </c>
      <c r="C7" s="118"/>
      <c r="D7" s="118"/>
      <c r="E7" s="118"/>
      <c r="F7" s="118"/>
      <c r="G7" s="5"/>
      <c r="H7" s="6"/>
      <c r="I7" s="6"/>
      <c r="J7" s="6"/>
      <c r="K7" s="22"/>
      <c r="L7" s="22"/>
    </row>
    <row r="8" spans="2:13" ht="25.5" x14ac:dyDescent="0.25">
      <c r="B8" s="112" t="s">
        <v>3</v>
      </c>
      <c r="C8" s="112"/>
      <c r="D8" s="112"/>
      <c r="E8" s="112"/>
      <c r="F8" s="112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ht="14.45" x14ac:dyDescent="0.55000000000000004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55000000000000004">
      <c r="B10" s="108" t="s">
        <v>8</v>
      </c>
      <c r="C10" s="109"/>
      <c r="D10" s="109"/>
      <c r="E10" s="109"/>
      <c r="F10" s="110"/>
      <c r="G10" s="85">
        <v>8084758.71</v>
      </c>
      <c r="H10" s="86">
        <v>9622537.9100000001</v>
      </c>
      <c r="I10" s="86">
        <v>9594906.9800000004</v>
      </c>
      <c r="J10" s="86">
        <v>9560195.4100000001</v>
      </c>
      <c r="K10" s="86"/>
      <c r="L10" s="86"/>
    </row>
    <row r="11" spans="2:13" ht="14.45" x14ac:dyDescent="0.55000000000000004">
      <c r="B11" s="111" t="s">
        <v>7</v>
      </c>
      <c r="C11" s="110"/>
      <c r="D11" s="110"/>
      <c r="E11" s="110"/>
      <c r="F11" s="110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55000000000000004">
      <c r="B12" s="105" t="s">
        <v>0</v>
      </c>
      <c r="C12" s="106"/>
      <c r="D12" s="106"/>
      <c r="E12" s="106"/>
      <c r="F12" s="107"/>
      <c r="G12" s="87">
        <f>G10+G11</f>
        <v>8084758.71</v>
      </c>
      <c r="H12" s="87">
        <f t="shared" ref="H12:J12" si="0">H10+H11</f>
        <v>9622537.9100000001</v>
      </c>
      <c r="I12" s="87">
        <f t="shared" si="0"/>
        <v>9594906.9800000004</v>
      </c>
      <c r="J12" s="87">
        <f t="shared" si="0"/>
        <v>9560195.4100000001</v>
      </c>
      <c r="K12" s="88">
        <f>J12/G12*100</f>
        <v>118.24960710546672</v>
      </c>
      <c r="L12" s="88">
        <f>J12/I12*100</f>
        <v>99.638229218142968</v>
      </c>
    </row>
    <row r="13" spans="2:13" x14ac:dyDescent="0.25">
      <c r="B13" s="117" t="s">
        <v>9</v>
      </c>
      <c r="C13" s="109"/>
      <c r="D13" s="109"/>
      <c r="E13" s="109"/>
      <c r="F13" s="109"/>
      <c r="G13" s="89">
        <v>8026915.6200000001</v>
      </c>
      <c r="H13" s="86">
        <v>9434611</v>
      </c>
      <c r="I13" s="86">
        <v>9318195</v>
      </c>
      <c r="J13" s="86">
        <v>9278597.5600000005</v>
      </c>
      <c r="K13" s="86"/>
      <c r="L13" s="86"/>
    </row>
    <row r="14" spans="2:13" ht="14.45" x14ac:dyDescent="0.55000000000000004">
      <c r="B14" s="111" t="s">
        <v>10</v>
      </c>
      <c r="C14" s="110"/>
      <c r="D14" s="110"/>
      <c r="E14" s="110"/>
      <c r="F14" s="110"/>
      <c r="G14" s="85">
        <v>0</v>
      </c>
      <c r="H14" s="86">
        <v>179793</v>
      </c>
      <c r="I14" s="86">
        <v>220990</v>
      </c>
      <c r="J14" s="86">
        <v>213121.86</v>
      </c>
      <c r="K14" s="86"/>
      <c r="L14" s="86"/>
    </row>
    <row r="15" spans="2:13" ht="14.45" x14ac:dyDescent="0.55000000000000004">
      <c r="B15" s="14" t="s">
        <v>1</v>
      </c>
      <c r="C15" s="15"/>
      <c r="D15" s="15"/>
      <c r="E15" s="15"/>
      <c r="F15" s="15"/>
      <c r="G15" s="87">
        <f>G13+G14</f>
        <v>8026915.6200000001</v>
      </c>
      <c r="H15" s="87">
        <f t="shared" ref="H15:J15" si="1">H13+H14</f>
        <v>9614404</v>
      </c>
      <c r="I15" s="87">
        <f t="shared" si="1"/>
        <v>9539185</v>
      </c>
      <c r="J15" s="87">
        <f t="shared" si="1"/>
        <v>9491719.4199999999</v>
      </c>
      <c r="K15" s="88">
        <f>J15/G15*100</f>
        <v>118.24865078125737</v>
      </c>
      <c r="L15" s="88">
        <f>J15/I15*100</f>
        <v>99.50241472410903</v>
      </c>
    </row>
    <row r="16" spans="2:13" x14ac:dyDescent="0.25">
      <c r="B16" s="116" t="s">
        <v>2</v>
      </c>
      <c r="C16" s="106"/>
      <c r="D16" s="106"/>
      <c r="E16" s="106"/>
      <c r="F16" s="106"/>
      <c r="G16" s="90">
        <f>G12-G15</f>
        <v>57843.089999999851</v>
      </c>
      <c r="H16" s="90">
        <f t="shared" ref="H16:J16" si="2">H12-H15</f>
        <v>8133.910000000149</v>
      </c>
      <c r="I16" s="90">
        <f t="shared" si="2"/>
        <v>55721.980000000447</v>
      </c>
      <c r="J16" s="90">
        <f t="shared" si="2"/>
        <v>68475.990000000224</v>
      </c>
      <c r="K16" s="88">
        <f>J16/G16*100</f>
        <v>118.38231671233402</v>
      </c>
      <c r="L16" s="88">
        <f>J16/I16*100</f>
        <v>122.88865183900441</v>
      </c>
    </row>
    <row r="17" spans="1:49" ht="17.649999999999999" x14ac:dyDescent="0.55000000000000004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8" t="s">
        <v>29</v>
      </c>
      <c r="C18" s="118"/>
      <c r="D18" s="118"/>
      <c r="E18" s="118"/>
      <c r="F18" s="118"/>
      <c r="G18" s="7"/>
      <c r="H18" s="7"/>
      <c r="I18" s="7"/>
      <c r="J18" s="7"/>
      <c r="K18" s="1"/>
      <c r="L18" s="1"/>
      <c r="M18" s="1"/>
    </row>
    <row r="19" spans="1:49" ht="25.5" x14ac:dyDescent="0.25">
      <c r="B19" s="112" t="s">
        <v>3</v>
      </c>
      <c r="C19" s="112"/>
      <c r="D19" s="112"/>
      <c r="E19" s="112"/>
      <c r="F19" s="112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ht="14.45" x14ac:dyDescent="0.55000000000000004">
      <c r="B20" s="119">
        <v>1</v>
      </c>
      <c r="C20" s="120"/>
      <c r="D20" s="120"/>
      <c r="E20" s="120"/>
      <c r="F20" s="120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8" t="s">
        <v>11</v>
      </c>
      <c r="C21" s="121"/>
      <c r="D21" s="121"/>
      <c r="E21" s="121"/>
      <c r="F21" s="121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55000000000000004">
      <c r="B22" s="108" t="s">
        <v>12</v>
      </c>
      <c r="C22" s="109"/>
      <c r="D22" s="109"/>
      <c r="E22" s="109"/>
      <c r="F22" s="109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55000000000000004">
      <c r="B23" s="122" t="s">
        <v>23</v>
      </c>
      <c r="C23" s="123"/>
      <c r="D23" s="123"/>
      <c r="E23" s="123"/>
      <c r="F23" s="12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8" t="s">
        <v>5</v>
      </c>
      <c r="C24" s="109"/>
      <c r="D24" s="109"/>
      <c r="E24" s="109"/>
      <c r="F24" s="109"/>
      <c r="G24" s="89">
        <v>63521.29</v>
      </c>
      <c r="H24" s="86">
        <v>132723</v>
      </c>
      <c r="I24" s="86">
        <v>121370</v>
      </c>
      <c r="J24" s="86">
        <v>121364.38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8" t="s">
        <v>28</v>
      </c>
      <c r="C25" s="109"/>
      <c r="D25" s="109"/>
      <c r="E25" s="109"/>
      <c r="F25" s="109"/>
      <c r="G25" s="89">
        <v>-121364.38</v>
      </c>
      <c r="H25" s="86">
        <v>-140856.91</v>
      </c>
      <c r="I25" s="86">
        <v>-177091.98</v>
      </c>
      <c r="J25" s="86">
        <v>-189840.37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22" t="s">
        <v>30</v>
      </c>
      <c r="C26" s="123"/>
      <c r="D26" s="123"/>
      <c r="E26" s="123"/>
      <c r="F26" s="124"/>
      <c r="G26" s="94">
        <f>G24+G25</f>
        <v>-57843.090000000004</v>
      </c>
      <c r="H26" s="94">
        <f t="shared" ref="H26:J26" si="4">H24+H25</f>
        <v>-8133.9100000000035</v>
      </c>
      <c r="I26" s="94">
        <f t="shared" si="4"/>
        <v>-55721.98000000001</v>
      </c>
      <c r="J26" s="94">
        <f t="shared" si="4"/>
        <v>-68475.989999999991</v>
      </c>
      <c r="K26" s="93">
        <f>J26/G26*100</f>
        <v>118.38231671233328</v>
      </c>
      <c r="L26" s="93">
        <f>J26/I26*100</f>
        <v>122.88865183900496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5" t="s">
        <v>31</v>
      </c>
      <c r="C27" s="115"/>
      <c r="D27" s="115"/>
      <c r="E27" s="115"/>
      <c r="F27" s="115"/>
      <c r="G27" s="94">
        <f>G16+G26</f>
        <v>-1.5279510989785194E-10</v>
      </c>
      <c r="H27" s="94">
        <f t="shared" ref="H27:J27" si="5">H16+H26</f>
        <v>1.4551915228366852E-10</v>
      </c>
      <c r="I27" s="94">
        <f t="shared" si="5"/>
        <v>4.3655745685100555E-10</v>
      </c>
      <c r="J27" s="94">
        <f t="shared" si="5"/>
        <v>2.3283064365386963E-10</v>
      </c>
      <c r="K27" s="93">
        <f>J27/G27*100</f>
        <v>-152.38095238095238</v>
      </c>
      <c r="L27" s="93">
        <f>J27/I27*100</f>
        <v>53.333333333333336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103" t="s">
        <v>39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</row>
    <row r="31" spans="1:49" ht="15" customHeight="1" x14ac:dyDescent="0.25">
      <c r="B31" s="103" t="s">
        <v>40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  <row r="32" spans="1:49" ht="15" customHeight="1" x14ac:dyDescent="0.25">
      <c r="B32" s="103" t="s">
        <v>27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2:12" ht="36.75" customHeight="1" x14ac:dyDescent="0.25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</row>
    <row r="34" spans="2:12" ht="15" customHeight="1" x14ac:dyDescent="0.25">
      <c r="B34" s="104" t="s">
        <v>41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2:12" x14ac:dyDescent="0.25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94"/>
  <sheetViews>
    <sheetView zoomScale="90" zoomScaleNormal="90" workbookViewId="0">
      <selection activeCell="G80" sqref="G8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2" t="s">
        <v>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2" t="s">
        <v>26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2" t="s">
        <v>15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5" t="s">
        <v>3</v>
      </c>
      <c r="C8" s="126"/>
      <c r="D8" s="126"/>
      <c r="E8" s="126"/>
      <c r="F8" s="127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8">
        <v>1</v>
      </c>
      <c r="C9" s="129"/>
      <c r="D9" s="129"/>
      <c r="E9" s="129"/>
      <c r="F9" s="130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8084758.709999999</v>
      </c>
      <c r="H10" s="65">
        <f>H11</f>
        <v>9622537.9100000001</v>
      </c>
      <c r="I10" s="65">
        <f>I11</f>
        <v>9594906.9800000004</v>
      </c>
      <c r="J10" s="65">
        <f>J11</f>
        <v>9560195.4100000001</v>
      </c>
      <c r="K10" s="69">
        <f t="shared" ref="K10:K28" si="0">(J10*100)/G10</f>
        <v>118.24960710546674</v>
      </c>
      <c r="L10" s="69">
        <f t="shared" ref="L10:L28" si="1">(J10*100)/I10</f>
        <v>99.638229218142968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G12+G18+G22+G26+G15</f>
        <v>8084758.709999999</v>
      </c>
      <c r="H11" s="65">
        <f>H12+H18+H22+H26</f>
        <v>9622537.9100000001</v>
      </c>
      <c r="I11" s="65">
        <f>I12+I18+I22+I26</f>
        <v>9594906.9800000004</v>
      </c>
      <c r="J11" s="65">
        <f>J12+J18+J22+J26</f>
        <v>9560195.4100000001</v>
      </c>
      <c r="K11" s="65">
        <f t="shared" si="0"/>
        <v>118.24960710546674</v>
      </c>
      <c r="L11" s="65">
        <f t="shared" si="1"/>
        <v>99.638229218142968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24301.88</v>
      </c>
      <c r="H12" s="65">
        <f t="shared" si="2"/>
        <v>32272</v>
      </c>
      <c r="I12" s="65">
        <f t="shared" si="2"/>
        <v>35000</v>
      </c>
      <c r="J12" s="65">
        <f t="shared" si="2"/>
        <v>34106.11</v>
      </c>
      <c r="K12" s="65">
        <f t="shared" si="0"/>
        <v>140.34350428855709</v>
      </c>
      <c r="L12" s="65">
        <f t="shared" si="1"/>
        <v>97.44602857142857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24301.88</v>
      </c>
      <c r="H13" s="65">
        <f t="shared" si="2"/>
        <v>32272</v>
      </c>
      <c r="I13" s="65">
        <f t="shared" si="2"/>
        <v>35000</v>
      </c>
      <c r="J13" s="65">
        <f t="shared" si="2"/>
        <v>34106.11</v>
      </c>
      <c r="K13" s="65">
        <f t="shared" si="0"/>
        <v>140.34350428855709</v>
      </c>
      <c r="L13" s="65">
        <f t="shared" si="1"/>
        <v>97.44602857142857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24301.88</v>
      </c>
      <c r="H14" s="66">
        <v>32272</v>
      </c>
      <c r="I14" s="66">
        <v>35000</v>
      </c>
      <c r="J14" s="66">
        <v>34106.11</v>
      </c>
      <c r="K14" s="66">
        <f t="shared" si="0"/>
        <v>140.34350428855709</v>
      </c>
      <c r="L14" s="66">
        <f t="shared" si="1"/>
        <v>97.44602857142857</v>
      </c>
    </row>
    <row r="15" spans="2:12" ht="25.5" x14ac:dyDescent="0.25">
      <c r="B15" s="95"/>
      <c r="C15" s="96">
        <v>65</v>
      </c>
      <c r="D15" s="95"/>
      <c r="E15" s="95"/>
      <c r="F15" s="97" t="s">
        <v>225</v>
      </c>
      <c r="G15" s="95">
        <f>G16</f>
        <v>607.27</v>
      </c>
      <c r="H15" s="95"/>
      <c r="I15" s="95"/>
      <c r="J15" s="95"/>
      <c r="K15" s="95"/>
      <c r="L15" s="95"/>
    </row>
    <row r="16" spans="2:12" x14ac:dyDescent="0.25">
      <c r="B16" s="95"/>
      <c r="C16" s="95"/>
      <c r="D16" s="96">
        <v>652</v>
      </c>
      <c r="E16" s="95"/>
      <c r="F16" s="97" t="s">
        <v>226</v>
      </c>
      <c r="G16" s="95">
        <f>G17</f>
        <v>607.27</v>
      </c>
      <c r="H16" s="95"/>
      <c r="I16" s="95"/>
      <c r="J16" s="95"/>
      <c r="K16" s="95"/>
      <c r="L16" s="95"/>
    </row>
    <row r="17" spans="2:12" x14ac:dyDescent="0.25">
      <c r="B17" s="95"/>
      <c r="C17" s="95"/>
      <c r="D17" s="95"/>
      <c r="E17" s="96">
        <v>6526</v>
      </c>
      <c r="F17" s="97" t="s">
        <v>227</v>
      </c>
      <c r="G17" s="95">
        <v>607.27</v>
      </c>
      <c r="H17" s="95"/>
      <c r="I17" s="95"/>
      <c r="J17" s="95"/>
      <c r="K17" s="95"/>
      <c r="L17" s="95"/>
    </row>
    <row r="18" spans="2:12" x14ac:dyDescent="0.25">
      <c r="B18" s="65"/>
      <c r="C18" s="65" t="s">
        <v>63</v>
      </c>
      <c r="D18" s="65"/>
      <c r="E18" s="65"/>
      <c r="F18" s="65" t="s">
        <v>64</v>
      </c>
      <c r="G18" s="65">
        <f>G19</f>
        <v>279351.34000000003</v>
      </c>
      <c r="H18" s="65">
        <f>H19</f>
        <v>213851.91</v>
      </c>
      <c r="I18" s="65">
        <f>I19</f>
        <v>378805.98</v>
      </c>
      <c r="J18" s="65">
        <f>J19</f>
        <v>378805.98</v>
      </c>
      <c r="K18" s="65">
        <f t="shared" si="0"/>
        <v>135.60199138475582</v>
      </c>
      <c r="L18" s="65">
        <f t="shared" si="1"/>
        <v>100</v>
      </c>
    </row>
    <row r="19" spans="2:12" x14ac:dyDescent="0.25">
      <c r="B19" s="65"/>
      <c r="C19" s="65"/>
      <c r="D19" s="65" t="s">
        <v>65</v>
      </c>
      <c r="E19" s="65"/>
      <c r="F19" s="65" t="s">
        <v>66</v>
      </c>
      <c r="G19" s="65">
        <f>G20+G21</f>
        <v>279351.34000000003</v>
      </c>
      <c r="H19" s="65">
        <f>H20+H21</f>
        <v>213851.91</v>
      </c>
      <c r="I19" s="65">
        <f>I20+I21</f>
        <v>378805.98</v>
      </c>
      <c r="J19" s="65">
        <f>J20+J21</f>
        <v>378805.98</v>
      </c>
      <c r="K19" s="65">
        <f t="shared" si="0"/>
        <v>135.60199138475582</v>
      </c>
      <c r="L19" s="65">
        <f t="shared" si="1"/>
        <v>100</v>
      </c>
    </row>
    <row r="20" spans="2:12" x14ac:dyDescent="0.25">
      <c r="B20" s="66"/>
      <c r="C20" s="66"/>
      <c r="D20" s="66"/>
      <c r="E20" s="66" t="s">
        <v>67</v>
      </c>
      <c r="F20" s="66" t="s">
        <v>68</v>
      </c>
      <c r="G20" s="66">
        <v>41956.4</v>
      </c>
      <c r="H20" s="66">
        <v>0</v>
      </c>
      <c r="I20" s="66">
        <v>83274.98</v>
      </c>
      <c r="J20" s="66">
        <v>83274.98</v>
      </c>
      <c r="K20" s="66">
        <f t="shared" si="0"/>
        <v>198.47980284295124</v>
      </c>
      <c r="L20" s="66">
        <f t="shared" si="1"/>
        <v>100</v>
      </c>
    </row>
    <row r="21" spans="2:12" x14ac:dyDescent="0.25">
      <c r="B21" s="66"/>
      <c r="C21" s="66"/>
      <c r="D21" s="66"/>
      <c r="E21" s="66" t="s">
        <v>69</v>
      </c>
      <c r="F21" s="66" t="s">
        <v>70</v>
      </c>
      <c r="G21" s="66">
        <v>237394.94</v>
      </c>
      <c r="H21" s="66">
        <v>213851.91</v>
      </c>
      <c r="I21" s="66">
        <v>295531</v>
      </c>
      <c r="J21" s="66">
        <v>295531</v>
      </c>
      <c r="K21" s="66">
        <f t="shared" si="0"/>
        <v>124.48917403210027</v>
      </c>
      <c r="L21" s="66">
        <f t="shared" si="1"/>
        <v>100</v>
      </c>
    </row>
    <row r="22" spans="2:12" x14ac:dyDescent="0.25">
      <c r="B22" s="65"/>
      <c r="C22" s="65" t="s">
        <v>71</v>
      </c>
      <c r="D22" s="65"/>
      <c r="E22" s="65"/>
      <c r="F22" s="65" t="s">
        <v>72</v>
      </c>
      <c r="G22" s="65">
        <f>G23</f>
        <v>7780498.2199999997</v>
      </c>
      <c r="H22" s="65">
        <f>H23</f>
        <v>9376414</v>
      </c>
      <c r="I22" s="65">
        <f>I23</f>
        <v>9178381</v>
      </c>
      <c r="J22" s="65">
        <f>J23</f>
        <v>9144563.3200000003</v>
      </c>
      <c r="K22" s="65">
        <f t="shared" si="0"/>
        <v>117.53184772272849</v>
      </c>
      <c r="L22" s="65">
        <f t="shared" si="1"/>
        <v>99.631550705946935</v>
      </c>
    </row>
    <row r="23" spans="2:12" x14ac:dyDescent="0.25">
      <c r="B23" s="65"/>
      <c r="C23" s="65"/>
      <c r="D23" s="65" t="s">
        <v>73</v>
      </c>
      <c r="E23" s="65"/>
      <c r="F23" s="65" t="s">
        <v>74</v>
      </c>
      <c r="G23" s="65">
        <f>G24+G25</f>
        <v>7780498.2199999997</v>
      </c>
      <c r="H23" s="65">
        <f>H24+H25</f>
        <v>9376414</v>
      </c>
      <c r="I23" s="65">
        <f>I24+I25</f>
        <v>9178381</v>
      </c>
      <c r="J23" s="65">
        <f>J24+J25</f>
        <v>9144563.3200000003</v>
      </c>
      <c r="K23" s="65">
        <f t="shared" si="0"/>
        <v>117.53184772272849</v>
      </c>
      <c r="L23" s="65">
        <f t="shared" si="1"/>
        <v>99.631550705946935</v>
      </c>
    </row>
    <row r="24" spans="2:12" x14ac:dyDescent="0.25">
      <c r="B24" s="66"/>
      <c r="C24" s="66"/>
      <c r="D24" s="66"/>
      <c r="E24" s="66" t="s">
        <v>75</v>
      </c>
      <c r="F24" s="66" t="s">
        <v>76</v>
      </c>
      <c r="G24" s="66">
        <v>7679438.9100000001</v>
      </c>
      <c r="H24" s="66">
        <v>9276254</v>
      </c>
      <c r="I24" s="66">
        <v>9072175</v>
      </c>
      <c r="J24" s="66">
        <v>9038950.2400000002</v>
      </c>
      <c r="K24" s="66">
        <f t="shared" si="0"/>
        <v>117.70326381826767</v>
      </c>
      <c r="L24" s="66">
        <f t="shared" si="1"/>
        <v>99.633772937581114</v>
      </c>
    </row>
    <row r="25" spans="2:12" x14ac:dyDescent="0.25">
      <c r="B25" s="66"/>
      <c r="C25" s="66"/>
      <c r="D25" s="66"/>
      <c r="E25" s="66" t="s">
        <v>77</v>
      </c>
      <c r="F25" s="66" t="s">
        <v>78</v>
      </c>
      <c r="G25" s="66">
        <v>101059.31</v>
      </c>
      <c r="H25" s="66">
        <v>100160</v>
      </c>
      <c r="I25" s="66">
        <v>106206</v>
      </c>
      <c r="J25" s="66">
        <v>105613.08</v>
      </c>
      <c r="K25" s="66">
        <f t="shared" si="0"/>
        <v>104.5060370984128</v>
      </c>
      <c r="L25" s="66">
        <f t="shared" si="1"/>
        <v>99.441726456132429</v>
      </c>
    </row>
    <row r="26" spans="2:12" x14ac:dyDescent="0.25">
      <c r="B26" s="65"/>
      <c r="C26" s="65" t="s">
        <v>79</v>
      </c>
      <c r="D26" s="65"/>
      <c r="E26" s="65"/>
      <c r="F26" s="65" t="s">
        <v>80</v>
      </c>
      <c r="G26" s="65">
        <f t="shared" ref="G26:J27" si="3">G27</f>
        <v>0</v>
      </c>
      <c r="H26" s="65">
        <f t="shared" si="3"/>
        <v>0</v>
      </c>
      <c r="I26" s="65">
        <f t="shared" si="3"/>
        <v>2720</v>
      </c>
      <c r="J26" s="65">
        <f t="shared" si="3"/>
        <v>2720</v>
      </c>
      <c r="K26" s="65" t="e">
        <f t="shared" si="0"/>
        <v>#DIV/0!</v>
      </c>
      <c r="L26" s="65">
        <f t="shared" si="1"/>
        <v>100</v>
      </c>
    </row>
    <row r="27" spans="2:12" x14ac:dyDescent="0.25">
      <c r="B27" s="65"/>
      <c r="C27" s="65"/>
      <c r="D27" s="65" t="s">
        <v>81</v>
      </c>
      <c r="E27" s="65"/>
      <c r="F27" s="65" t="s">
        <v>82</v>
      </c>
      <c r="G27" s="65">
        <f t="shared" si="3"/>
        <v>0</v>
      </c>
      <c r="H27" s="65">
        <f t="shared" si="3"/>
        <v>0</v>
      </c>
      <c r="I27" s="65">
        <f t="shared" si="3"/>
        <v>2720</v>
      </c>
      <c r="J27" s="65">
        <f t="shared" si="3"/>
        <v>2720</v>
      </c>
      <c r="K27" s="65" t="e">
        <f t="shared" si="0"/>
        <v>#DIV/0!</v>
      </c>
      <c r="L27" s="65">
        <f t="shared" si="1"/>
        <v>100</v>
      </c>
    </row>
    <row r="28" spans="2:12" x14ac:dyDescent="0.25">
      <c r="B28" s="66"/>
      <c r="C28" s="66"/>
      <c r="D28" s="66"/>
      <c r="E28" s="66" t="s">
        <v>83</v>
      </c>
      <c r="F28" s="66" t="s">
        <v>84</v>
      </c>
      <c r="G28" s="66">
        <v>0</v>
      </c>
      <c r="H28" s="66">
        <v>0</v>
      </c>
      <c r="I28" s="66">
        <v>2720</v>
      </c>
      <c r="J28" s="66">
        <v>2720</v>
      </c>
      <c r="K28" s="66" t="e">
        <f t="shared" si="0"/>
        <v>#DIV/0!</v>
      </c>
      <c r="L28" s="66">
        <f t="shared" si="1"/>
        <v>100</v>
      </c>
    </row>
    <row r="29" spans="2:12" x14ac:dyDescent="0.25">
      <c r="F29" s="35"/>
    </row>
    <row r="30" spans="2:12" x14ac:dyDescent="0.25">
      <c r="F30" s="35"/>
    </row>
    <row r="31" spans="2:12" ht="36.75" customHeight="1" x14ac:dyDescent="0.25">
      <c r="B31" s="125" t="s">
        <v>3</v>
      </c>
      <c r="C31" s="126"/>
      <c r="D31" s="126"/>
      <c r="E31" s="126"/>
      <c r="F31" s="127"/>
      <c r="G31" s="28" t="s">
        <v>50</v>
      </c>
      <c r="H31" s="28" t="s">
        <v>47</v>
      </c>
      <c r="I31" s="28" t="s">
        <v>48</v>
      </c>
      <c r="J31" s="28" t="s">
        <v>51</v>
      </c>
      <c r="K31" s="28" t="s">
        <v>6</v>
      </c>
      <c r="L31" s="28" t="s">
        <v>22</v>
      </c>
    </row>
    <row r="32" spans="2:12" x14ac:dyDescent="0.25">
      <c r="B32" s="128">
        <v>1</v>
      </c>
      <c r="C32" s="129"/>
      <c r="D32" s="129"/>
      <c r="E32" s="129"/>
      <c r="F32" s="130"/>
      <c r="G32" s="30">
        <v>2</v>
      </c>
      <c r="H32" s="30">
        <v>3</v>
      </c>
      <c r="I32" s="30">
        <v>4</v>
      </c>
      <c r="J32" s="30">
        <v>5</v>
      </c>
      <c r="K32" s="30" t="s">
        <v>13</v>
      </c>
      <c r="L32" s="30" t="s">
        <v>14</v>
      </c>
    </row>
    <row r="33" spans="2:12" x14ac:dyDescent="0.25">
      <c r="B33" s="65"/>
      <c r="C33" s="66"/>
      <c r="D33" s="67"/>
      <c r="E33" s="68"/>
      <c r="F33" s="8" t="s">
        <v>21</v>
      </c>
      <c r="G33" s="65">
        <f>G34+G80</f>
        <v>8026915.6199999992</v>
      </c>
      <c r="H33" s="65">
        <f>H34+H80</f>
        <v>9614404</v>
      </c>
      <c r="I33" s="65">
        <f>I34+I80</f>
        <v>9539185</v>
      </c>
      <c r="J33" s="65">
        <f>J34+J80</f>
        <v>9491719.4199999999</v>
      </c>
      <c r="K33" s="70">
        <f t="shared" ref="K33:K64" si="4">(J33*100)/G33</f>
        <v>118.24865078125738</v>
      </c>
      <c r="L33" s="70">
        <f t="shared" ref="L33:L64" si="5">(J33*100)/I33</f>
        <v>99.50241472410903</v>
      </c>
    </row>
    <row r="34" spans="2:12" x14ac:dyDescent="0.25">
      <c r="B34" s="65" t="s">
        <v>85</v>
      </c>
      <c r="C34" s="65"/>
      <c r="D34" s="65"/>
      <c r="E34" s="65"/>
      <c r="F34" s="65" t="s">
        <v>86</v>
      </c>
      <c r="G34" s="65">
        <f>G35+G45+G72+G77</f>
        <v>7837068.7899999991</v>
      </c>
      <c r="H34" s="65">
        <f>H35+H45+H72+H77</f>
        <v>9434611</v>
      </c>
      <c r="I34" s="65">
        <f>I35+I45+I72+I77</f>
        <v>9318195</v>
      </c>
      <c r="J34" s="65">
        <f>J35+J45+J72+J77</f>
        <v>9278597.5600000005</v>
      </c>
      <c r="K34" s="65">
        <f t="shared" si="4"/>
        <v>118.39372357991004</v>
      </c>
      <c r="L34" s="65">
        <f t="shared" si="5"/>
        <v>99.575052464559931</v>
      </c>
    </row>
    <row r="35" spans="2:12" x14ac:dyDescent="0.25">
      <c r="B35" s="65"/>
      <c r="C35" s="65" t="s">
        <v>87</v>
      </c>
      <c r="D35" s="65"/>
      <c r="E35" s="65"/>
      <c r="F35" s="65" t="s">
        <v>88</v>
      </c>
      <c r="G35" s="65">
        <f>G36+G40+G42</f>
        <v>5733057.8999999994</v>
      </c>
      <c r="H35" s="65">
        <f>H36+H40+H42</f>
        <v>7049772</v>
      </c>
      <c r="I35" s="65">
        <f>I36+I40+I42</f>
        <v>6854957</v>
      </c>
      <c r="J35" s="65">
        <f>J36+J40+J42</f>
        <v>6851348.3200000003</v>
      </c>
      <c r="K35" s="65">
        <f t="shared" si="4"/>
        <v>119.50600254708749</v>
      </c>
      <c r="L35" s="65">
        <f t="shared" si="5"/>
        <v>99.947356635497499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</f>
        <v>4368287.93</v>
      </c>
      <c r="H36" s="65">
        <f>H37+H38+H39</f>
        <v>5332473</v>
      </c>
      <c r="I36" s="65">
        <f>I37+I38+I39</f>
        <v>5173685</v>
      </c>
      <c r="J36" s="65">
        <f>J37+J38+J39</f>
        <v>5172560.16</v>
      </c>
      <c r="K36" s="65">
        <f t="shared" si="4"/>
        <v>118.41161212099864</v>
      </c>
      <c r="L36" s="65">
        <f t="shared" si="5"/>
        <v>99.978258436684882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4229218.62</v>
      </c>
      <c r="H37" s="66">
        <v>5171215</v>
      </c>
      <c r="I37" s="66">
        <v>5050277</v>
      </c>
      <c r="J37" s="66">
        <v>5049825.1399999997</v>
      </c>
      <c r="K37" s="66">
        <f t="shared" si="4"/>
        <v>119.40326556114518</v>
      </c>
      <c r="L37" s="66">
        <f t="shared" si="5"/>
        <v>99.991052767996692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137474.04999999999</v>
      </c>
      <c r="H38" s="66">
        <v>159267</v>
      </c>
      <c r="I38" s="66">
        <v>123267</v>
      </c>
      <c r="J38" s="66">
        <v>122631.87</v>
      </c>
      <c r="K38" s="66">
        <f t="shared" si="4"/>
        <v>89.203649706981068</v>
      </c>
      <c r="L38" s="66">
        <f t="shared" si="5"/>
        <v>99.484752610187641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1595.26</v>
      </c>
      <c r="H39" s="66">
        <v>1991</v>
      </c>
      <c r="I39" s="66">
        <v>141</v>
      </c>
      <c r="J39" s="66">
        <v>103.15</v>
      </c>
      <c r="K39" s="66">
        <f t="shared" si="4"/>
        <v>6.4660306156990082</v>
      </c>
      <c r="L39" s="66">
        <f t="shared" si="5"/>
        <v>73.156028368794324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</f>
        <v>211502.67</v>
      </c>
      <c r="H40" s="65">
        <f>H41</f>
        <v>304711</v>
      </c>
      <c r="I40" s="65">
        <f>I41</f>
        <v>297211</v>
      </c>
      <c r="J40" s="65">
        <f>J41</f>
        <v>294926.71999999997</v>
      </c>
      <c r="K40" s="65">
        <f t="shared" si="4"/>
        <v>139.4434973326814</v>
      </c>
      <c r="L40" s="65">
        <f t="shared" si="5"/>
        <v>99.231428177288194</v>
      </c>
    </row>
    <row r="41" spans="2:12" x14ac:dyDescent="0.25">
      <c r="B41" s="66"/>
      <c r="C41" s="66"/>
      <c r="D41" s="66"/>
      <c r="E41" s="66" t="s">
        <v>99</v>
      </c>
      <c r="F41" s="66" t="s">
        <v>98</v>
      </c>
      <c r="G41" s="66">
        <v>211502.67</v>
      </c>
      <c r="H41" s="66">
        <v>304711</v>
      </c>
      <c r="I41" s="66">
        <v>297211</v>
      </c>
      <c r="J41" s="66">
        <v>294926.71999999997</v>
      </c>
      <c r="K41" s="66">
        <f t="shared" si="4"/>
        <v>139.4434973326814</v>
      </c>
      <c r="L41" s="66">
        <f t="shared" si="5"/>
        <v>99.231428177288194</v>
      </c>
    </row>
    <row r="42" spans="2:12" x14ac:dyDescent="0.25">
      <c r="B42" s="65"/>
      <c r="C42" s="65"/>
      <c r="D42" s="65" t="s">
        <v>100</v>
      </c>
      <c r="E42" s="65"/>
      <c r="F42" s="65" t="s">
        <v>101</v>
      </c>
      <c r="G42" s="65">
        <f>G43+G44</f>
        <v>1153267.3</v>
      </c>
      <c r="H42" s="65">
        <f>H43+H44</f>
        <v>1412588</v>
      </c>
      <c r="I42" s="65">
        <f>I43+I44</f>
        <v>1384061</v>
      </c>
      <c r="J42" s="65">
        <f>J43+J44</f>
        <v>1383861.44</v>
      </c>
      <c r="K42" s="65">
        <f t="shared" si="4"/>
        <v>119.99485635290274</v>
      </c>
      <c r="L42" s="65">
        <f t="shared" si="5"/>
        <v>99.985581560350298</v>
      </c>
    </row>
    <row r="43" spans="2:12" x14ac:dyDescent="0.25">
      <c r="B43" s="66"/>
      <c r="C43" s="66"/>
      <c r="D43" s="66"/>
      <c r="E43" s="66" t="s">
        <v>102</v>
      </c>
      <c r="F43" s="66" t="s">
        <v>103</v>
      </c>
      <c r="G43" s="66">
        <v>479644.33</v>
      </c>
      <c r="H43" s="66">
        <v>574469</v>
      </c>
      <c r="I43" s="66">
        <v>567969</v>
      </c>
      <c r="J43" s="66">
        <v>567872.52</v>
      </c>
      <c r="K43" s="66">
        <f t="shared" si="4"/>
        <v>118.39450286006716</v>
      </c>
      <c r="L43" s="66">
        <f t="shared" si="5"/>
        <v>99.983013157408237</v>
      </c>
    </row>
    <row r="44" spans="2:12" x14ac:dyDescent="0.25">
      <c r="B44" s="66"/>
      <c r="C44" s="66"/>
      <c r="D44" s="66"/>
      <c r="E44" s="66" t="s">
        <v>104</v>
      </c>
      <c r="F44" s="66" t="s">
        <v>105</v>
      </c>
      <c r="G44" s="66">
        <v>673622.97</v>
      </c>
      <c r="H44" s="66">
        <v>838119</v>
      </c>
      <c r="I44" s="66">
        <v>816092</v>
      </c>
      <c r="J44" s="66">
        <v>815988.92</v>
      </c>
      <c r="K44" s="66">
        <f t="shared" si="4"/>
        <v>121.1343668996323</v>
      </c>
      <c r="L44" s="66">
        <f t="shared" si="5"/>
        <v>99.98736907113414</v>
      </c>
    </row>
    <row r="45" spans="2:12" x14ac:dyDescent="0.25">
      <c r="B45" s="65"/>
      <c r="C45" s="65" t="s">
        <v>106</v>
      </c>
      <c r="D45" s="65"/>
      <c r="E45" s="65"/>
      <c r="F45" s="65" t="s">
        <v>107</v>
      </c>
      <c r="G45" s="65">
        <f>G46+G50+G57+G66</f>
        <v>2075832.5999999996</v>
      </c>
      <c r="H45" s="65">
        <f>H46+H50+H57+H66</f>
        <v>2347921</v>
      </c>
      <c r="I45" s="65">
        <f>I46+I50+I57+I66</f>
        <v>2422670</v>
      </c>
      <c r="J45" s="65">
        <f>J46+J50+J57+J66</f>
        <v>2388315.0700000003</v>
      </c>
      <c r="K45" s="65">
        <f t="shared" si="4"/>
        <v>115.05335594016593</v>
      </c>
      <c r="L45" s="65">
        <f t="shared" si="5"/>
        <v>98.581939347909554</v>
      </c>
    </row>
    <row r="46" spans="2:12" x14ac:dyDescent="0.25">
      <c r="B46" s="65"/>
      <c r="C46" s="65"/>
      <c r="D46" s="65" t="s">
        <v>108</v>
      </c>
      <c r="E46" s="65"/>
      <c r="F46" s="65" t="s">
        <v>109</v>
      </c>
      <c r="G46" s="65">
        <f>G47+G48+G49</f>
        <v>259436.97</v>
      </c>
      <c r="H46" s="65">
        <f>H47+H48+H49</f>
        <v>296371</v>
      </c>
      <c r="I46" s="65">
        <f>I47+I48+I49</f>
        <v>261057</v>
      </c>
      <c r="J46" s="65">
        <f>J47+J48+J49</f>
        <v>258976.82</v>
      </c>
      <c r="K46" s="65">
        <f t="shared" si="4"/>
        <v>99.822635147180449</v>
      </c>
      <c r="L46" s="65">
        <f t="shared" si="5"/>
        <v>99.203170188885949</v>
      </c>
    </row>
    <row r="47" spans="2:12" x14ac:dyDescent="0.25">
      <c r="B47" s="66"/>
      <c r="C47" s="66"/>
      <c r="D47" s="66"/>
      <c r="E47" s="66" t="s">
        <v>110</v>
      </c>
      <c r="F47" s="66" t="s">
        <v>111</v>
      </c>
      <c r="G47" s="66">
        <v>3138.1</v>
      </c>
      <c r="H47" s="66">
        <v>3053</v>
      </c>
      <c r="I47" s="66">
        <v>5539</v>
      </c>
      <c r="J47" s="66">
        <v>6088.44</v>
      </c>
      <c r="K47" s="66">
        <f t="shared" si="4"/>
        <v>194.01676173480769</v>
      </c>
      <c r="L47" s="66">
        <f t="shared" si="5"/>
        <v>109.91948005055065</v>
      </c>
    </row>
    <row r="48" spans="2:12" x14ac:dyDescent="0.25">
      <c r="B48" s="66"/>
      <c r="C48" s="66"/>
      <c r="D48" s="66"/>
      <c r="E48" s="66" t="s">
        <v>112</v>
      </c>
      <c r="F48" s="66" t="s">
        <v>113</v>
      </c>
      <c r="G48" s="66">
        <v>256298.87</v>
      </c>
      <c r="H48" s="66">
        <v>291991</v>
      </c>
      <c r="I48" s="66">
        <v>250991</v>
      </c>
      <c r="J48" s="66">
        <v>250855.38</v>
      </c>
      <c r="K48" s="66">
        <f t="shared" si="4"/>
        <v>97.876116270040527</v>
      </c>
      <c r="L48" s="66">
        <f t="shared" si="5"/>
        <v>99.945966190022745</v>
      </c>
    </row>
    <row r="49" spans="2:12" x14ac:dyDescent="0.25">
      <c r="B49" s="66"/>
      <c r="C49" s="66"/>
      <c r="D49" s="66"/>
      <c r="E49" s="66" t="s">
        <v>114</v>
      </c>
      <c r="F49" s="66" t="s">
        <v>115</v>
      </c>
      <c r="G49" s="66">
        <v>0</v>
      </c>
      <c r="H49" s="66">
        <v>1327</v>
      </c>
      <c r="I49" s="66">
        <v>4527</v>
      </c>
      <c r="J49" s="66">
        <v>2033</v>
      </c>
      <c r="K49" s="66" t="e">
        <f t="shared" si="4"/>
        <v>#DIV/0!</v>
      </c>
      <c r="L49" s="66">
        <f t="shared" si="5"/>
        <v>44.908327810912304</v>
      </c>
    </row>
    <row r="50" spans="2:12" x14ac:dyDescent="0.25">
      <c r="B50" s="65"/>
      <c r="C50" s="65"/>
      <c r="D50" s="65" t="s">
        <v>116</v>
      </c>
      <c r="E50" s="65"/>
      <c r="F50" s="65" t="s">
        <v>117</v>
      </c>
      <c r="G50" s="65">
        <f>G51+G52+G53+G54+G55+G56</f>
        <v>1283634.8499999999</v>
      </c>
      <c r="H50" s="65">
        <f>H51+H52+H53+H54+H55+H56</f>
        <v>1497215</v>
      </c>
      <c r="I50" s="65">
        <f>I51+I52+I53+I54+I55+I56</f>
        <v>1535274</v>
      </c>
      <c r="J50" s="65">
        <f>J51+J52+J53+J54+J55+J56</f>
        <v>1479539.51</v>
      </c>
      <c r="K50" s="65">
        <f t="shared" si="4"/>
        <v>115.26171247220346</v>
      </c>
      <c r="L50" s="65">
        <f t="shared" si="5"/>
        <v>96.369736607276621</v>
      </c>
    </row>
    <row r="51" spans="2:12" x14ac:dyDescent="0.25">
      <c r="B51" s="66"/>
      <c r="C51" s="66"/>
      <c r="D51" s="66"/>
      <c r="E51" s="66" t="s">
        <v>118</v>
      </c>
      <c r="F51" s="66" t="s">
        <v>119</v>
      </c>
      <c r="G51" s="66">
        <v>78131.39</v>
      </c>
      <c r="H51" s="66">
        <v>69015</v>
      </c>
      <c r="I51" s="66">
        <v>68461</v>
      </c>
      <c r="J51" s="66">
        <v>105515.5</v>
      </c>
      <c r="K51" s="66">
        <f t="shared" si="4"/>
        <v>135.04879408903386</v>
      </c>
      <c r="L51" s="66">
        <f t="shared" si="5"/>
        <v>154.12497626385826</v>
      </c>
    </row>
    <row r="52" spans="2:12" x14ac:dyDescent="0.25">
      <c r="B52" s="66"/>
      <c r="C52" s="66"/>
      <c r="D52" s="66"/>
      <c r="E52" s="66" t="s">
        <v>120</v>
      </c>
      <c r="F52" s="66" t="s">
        <v>121</v>
      </c>
      <c r="G52" s="66">
        <v>566353.4</v>
      </c>
      <c r="H52" s="66">
        <v>732069</v>
      </c>
      <c r="I52" s="66">
        <v>736797</v>
      </c>
      <c r="J52" s="66">
        <v>783984.5</v>
      </c>
      <c r="K52" s="66">
        <f t="shared" si="4"/>
        <v>138.42673143659064</v>
      </c>
      <c r="L52" s="66">
        <f t="shared" si="5"/>
        <v>106.40440989852021</v>
      </c>
    </row>
    <row r="53" spans="2:12" x14ac:dyDescent="0.25">
      <c r="B53" s="66"/>
      <c r="C53" s="66"/>
      <c r="D53" s="66"/>
      <c r="E53" s="66" t="s">
        <v>122</v>
      </c>
      <c r="F53" s="66" t="s">
        <v>123</v>
      </c>
      <c r="G53" s="66">
        <v>554632.22</v>
      </c>
      <c r="H53" s="66">
        <v>599243</v>
      </c>
      <c r="I53" s="66">
        <v>598589</v>
      </c>
      <c r="J53" s="66">
        <v>429095.63</v>
      </c>
      <c r="K53" s="66">
        <f t="shared" si="4"/>
        <v>77.365795661853184</v>
      </c>
      <c r="L53" s="66">
        <f t="shared" si="5"/>
        <v>71.684516421116996</v>
      </c>
    </row>
    <row r="54" spans="2:12" x14ac:dyDescent="0.25">
      <c r="B54" s="66"/>
      <c r="C54" s="66"/>
      <c r="D54" s="66"/>
      <c r="E54" s="66" t="s">
        <v>124</v>
      </c>
      <c r="F54" s="66" t="s">
        <v>125</v>
      </c>
      <c r="G54" s="66">
        <v>60546.39</v>
      </c>
      <c r="H54" s="66">
        <v>75652</v>
      </c>
      <c r="I54" s="66">
        <v>108835</v>
      </c>
      <c r="J54" s="66">
        <v>127869.07</v>
      </c>
      <c r="K54" s="66">
        <f t="shared" si="4"/>
        <v>211.19189765071047</v>
      </c>
      <c r="L54" s="66">
        <f t="shared" si="5"/>
        <v>117.48892359994487</v>
      </c>
    </row>
    <row r="55" spans="2:12" x14ac:dyDescent="0.25">
      <c r="B55" s="66"/>
      <c r="C55" s="66"/>
      <c r="D55" s="66"/>
      <c r="E55" s="66" t="s">
        <v>126</v>
      </c>
      <c r="F55" s="66" t="s">
        <v>127</v>
      </c>
      <c r="G55" s="66">
        <v>17042.46</v>
      </c>
      <c r="H55" s="66">
        <v>10618</v>
      </c>
      <c r="I55" s="66">
        <v>15336</v>
      </c>
      <c r="J55" s="66">
        <v>18576.87</v>
      </c>
      <c r="K55" s="66">
        <f t="shared" si="4"/>
        <v>109.00345372675072</v>
      </c>
      <c r="L55" s="66">
        <f t="shared" si="5"/>
        <v>121.13243348982786</v>
      </c>
    </row>
    <row r="56" spans="2:12" x14ac:dyDescent="0.25">
      <c r="B56" s="66"/>
      <c r="C56" s="66"/>
      <c r="D56" s="66"/>
      <c r="E56" s="66" t="s">
        <v>128</v>
      </c>
      <c r="F56" s="66" t="s">
        <v>129</v>
      </c>
      <c r="G56" s="66">
        <v>6928.99</v>
      </c>
      <c r="H56" s="66">
        <v>10618</v>
      </c>
      <c r="I56" s="66">
        <v>7256</v>
      </c>
      <c r="J56" s="66">
        <v>14497.94</v>
      </c>
      <c r="K56" s="66">
        <f t="shared" si="4"/>
        <v>209.23597811513656</v>
      </c>
      <c r="L56" s="66">
        <f t="shared" si="5"/>
        <v>199.80622932745314</v>
      </c>
    </row>
    <row r="57" spans="2:12" x14ac:dyDescent="0.25">
      <c r="B57" s="65"/>
      <c r="C57" s="65"/>
      <c r="D57" s="65" t="s">
        <v>130</v>
      </c>
      <c r="E57" s="65"/>
      <c r="F57" s="65" t="s">
        <v>131</v>
      </c>
      <c r="G57" s="65">
        <f>G58+G59+G60+G61+G62+G63+G64+G65</f>
        <v>380701.64999999997</v>
      </c>
      <c r="H57" s="65">
        <f>H58+H59+H60+H61+H62+H63+H64+H65</f>
        <v>419734</v>
      </c>
      <c r="I57" s="65">
        <f>I58+I59+I60+I61+I62+I63+I64+I65</f>
        <v>445744</v>
      </c>
      <c r="J57" s="65">
        <f>J58+J59+J60+J61+J62+J63+J64+J65</f>
        <v>444140.6</v>
      </c>
      <c r="K57" s="65">
        <f t="shared" si="4"/>
        <v>116.66369189626576</v>
      </c>
      <c r="L57" s="65">
        <f t="shared" si="5"/>
        <v>99.640286801392733</v>
      </c>
    </row>
    <row r="58" spans="2:12" x14ac:dyDescent="0.25">
      <c r="B58" s="66"/>
      <c r="C58" s="66"/>
      <c r="D58" s="66"/>
      <c r="E58" s="66" t="s">
        <v>132</v>
      </c>
      <c r="F58" s="66" t="s">
        <v>133</v>
      </c>
      <c r="G58" s="66">
        <v>6891.81</v>
      </c>
      <c r="H58" s="66">
        <v>7300</v>
      </c>
      <c r="I58" s="66">
        <v>6836</v>
      </c>
      <c r="J58" s="66">
        <v>7118.58</v>
      </c>
      <c r="K58" s="66">
        <f t="shared" si="4"/>
        <v>103.29042733331302</v>
      </c>
      <c r="L58" s="66">
        <f t="shared" si="5"/>
        <v>104.1337039204213</v>
      </c>
    </row>
    <row r="59" spans="2:12" x14ac:dyDescent="0.25">
      <c r="B59" s="66"/>
      <c r="C59" s="66"/>
      <c r="D59" s="66"/>
      <c r="E59" s="66" t="s">
        <v>134</v>
      </c>
      <c r="F59" s="66" t="s">
        <v>135</v>
      </c>
      <c r="G59" s="66">
        <v>53546.05</v>
      </c>
      <c r="H59" s="66">
        <v>53089</v>
      </c>
      <c r="I59" s="66">
        <v>75317</v>
      </c>
      <c r="J59" s="66">
        <v>79736.58</v>
      </c>
      <c r="K59" s="66">
        <f t="shared" si="4"/>
        <v>148.91216065424058</v>
      </c>
      <c r="L59" s="66">
        <f t="shared" si="5"/>
        <v>105.86797137432453</v>
      </c>
    </row>
    <row r="60" spans="2:12" x14ac:dyDescent="0.25">
      <c r="B60" s="66"/>
      <c r="C60" s="66"/>
      <c r="D60" s="66"/>
      <c r="E60" s="66" t="s">
        <v>136</v>
      </c>
      <c r="F60" s="66" t="s">
        <v>137</v>
      </c>
      <c r="G60" s="66">
        <v>6449.13</v>
      </c>
      <c r="H60" s="66">
        <v>6636</v>
      </c>
      <c r="I60" s="66">
        <v>6636</v>
      </c>
      <c r="J60" s="66">
        <v>6162.53</v>
      </c>
      <c r="K60" s="66">
        <f t="shared" si="4"/>
        <v>95.555989722644753</v>
      </c>
      <c r="L60" s="66">
        <f t="shared" si="5"/>
        <v>92.865129596142253</v>
      </c>
    </row>
    <row r="61" spans="2:12" x14ac:dyDescent="0.25">
      <c r="B61" s="66"/>
      <c r="C61" s="66"/>
      <c r="D61" s="66"/>
      <c r="E61" s="66" t="s">
        <v>138</v>
      </c>
      <c r="F61" s="66" t="s">
        <v>139</v>
      </c>
      <c r="G61" s="66">
        <v>236577.18</v>
      </c>
      <c r="H61" s="66">
        <v>232265</v>
      </c>
      <c r="I61" s="66">
        <v>232265</v>
      </c>
      <c r="J61" s="66">
        <v>268839.21999999997</v>
      </c>
      <c r="K61" s="66">
        <f t="shared" si="4"/>
        <v>113.63700421147972</v>
      </c>
      <c r="L61" s="66">
        <f t="shared" si="5"/>
        <v>115.74676339525972</v>
      </c>
    </row>
    <row r="62" spans="2:12" x14ac:dyDescent="0.25">
      <c r="B62" s="66"/>
      <c r="C62" s="66"/>
      <c r="D62" s="66"/>
      <c r="E62" s="66" t="s">
        <v>140</v>
      </c>
      <c r="F62" s="66" t="s">
        <v>141</v>
      </c>
      <c r="G62" s="66">
        <v>16797.52</v>
      </c>
      <c r="H62" s="66">
        <v>66361</v>
      </c>
      <c r="I62" s="66">
        <v>68761</v>
      </c>
      <c r="J62" s="66">
        <v>35476.300000000003</v>
      </c>
      <c r="K62" s="66">
        <f t="shared" si="4"/>
        <v>211.19962946911212</v>
      </c>
      <c r="L62" s="66">
        <f t="shared" si="5"/>
        <v>51.59363592734254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24764.28</v>
      </c>
      <c r="H63" s="66">
        <v>44595</v>
      </c>
      <c r="I63" s="66">
        <v>46095</v>
      </c>
      <c r="J63" s="66">
        <v>24140.21</v>
      </c>
      <c r="K63" s="66">
        <f t="shared" si="4"/>
        <v>97.479959037775387</v>
      </c>
      <c r="L63" s="66">
        <f t="shared" si="5"/>
        <v>52.370560798351228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138.62</v>
      </c>
      <c r="H64" s="66">
        <v>198</v>
      </c>
      <c r="I64" s="66">
        <v>198</v>
      </c>
      <c r="J64" s="66">
        <v>140.51</v>
      </c>
      <c r="K64" s="66">
        <f t="shared" si="4"/>
        <v>101.36343961910258</v>
      </c>
      <c r="L64" s="66">
        <f t="shared" si="5"/>
        <v>70.964646464646464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35537.06</v>
      </c>
      <c r="H65" s="66">
        <v>9290</v>
      </c>
      <c r="I65" s="66">
        <v>9636</v>
      </c>
      <c r="J65" s="66">
        <v>22526.67</v>
      </c>
      <c r="K65" s="66">
        <f t="shared" ref="K65:K93" si="6">(J65*100)/G65</f>
        <v>63.38923366198555</v>
      </c>
      <c r="L65" s="66">
        <f t="shared" ref="L65:L93" si="7">(J65*100)/I65</f>
        <v>233.77615193026151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G67+G68+G69+G70+G71</f>
        <v>152059.13</v>
      </c>
      <c r="H66" s="65">
        <f>H67+H68+H69+H70+H71</f>
        <v>134601</v>
      </c>
      <c r="I66" s="65">
        <f>I67+I68+I69+I70+I71</f>
        <v>180595</v>
      </c>
      <c r="J66" s="65">
        <f>J67+J68+J69+J70+J71</f>
        <v>205658.14</v>
      </c>
      <c r="K66" s="65">
        <f t="shared" si="6"/>
        <v>135.24879433415146</v>
      </c>
      <c r="L66" s="65">
        <f t="shared" si="7"/>
        <v>113.87809186300839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112852.03</v>
      </c>
      <c r="H67" s="66">
        <v>119520</v>
      </c>
      <c r="I67" s="66">
        <v>131704</v>
      </c>
      <c r="J67" s="66">
        <v>157916.31</v>
      </c>
      <c r="K67" s="66">
        <f t="shared" si="6"/>
        <v>139.93218376310998</v>
      </c>
      <c r="L67" s="66">
        <f t="shared" si="7"/>
        <v>119.90244032071919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2795.68</v>
      </c>
      <c r="H68" s="66">
        <v>2919</v>
      </c>
      <c r="I68" s="66">
        <v>2954</v>
      </c>
      <c r="J68" s="66">
        <v>3217.16</v>
      </c>
      <c r="K68" s="66">
        <f t="shared" si="6"/>
        <v>115.07611743833344</v>
      </c>
      <c r="L68" s="66">
        <f t="shared" si="7"/>
        <v>108.90859851049424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782.95</v>
      </c>
      <c r="H69" s="66">
        <v>796</v>
      </c>
      <c r="I69" s="66">
        <v>898</v>
      </c>
      <c r="J69" s="66">
        <v>1032.26</v>
      </c>
      <c r="K69" s="66">
        <f t="shared" si="6"/>
        <v>131.84239095727696</v>
      </c>
      <c r="L69" s="66">
        <f t="shared" si="7"/>
        <v>114.95100222717149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84.94</v>
      </c>
      <c r="H70" s="66">
        <v>85</v>
      </c>
      <c r="I70" s="66">
        <v>85</v>
      </c>
      <c r="J70" s="66">
        <v>84.94</v>
      </c>
      <c r="K70" s="66">
        <f t="shared" si="6"/>
        <v>100</v>
      </c>
      <c r="L70" s="66">
        <f t="shared" si="7"/>
        <v>99.929411764705875</v>
      </c>
    </row>
    <row r="71" spans="2:12" x14ac:dyDescent="0.25">
      <c r="B71" s="66"/>
      <c r="C71" s="66"/>
      <c r="D71" s="66"/>
      <c r="E71" s="66" t="s">
        <v>158</v>
      </c>
      <c r="F71" s="66" t="s">
        <v>149</v>
      </c>
      <c r="G71" s="66">
        <v>35543.53</v>
      </c>
      <c r="H71" s="66">
        <v>11281</v>
      </c>
      <c r="I71" s="66">
        <v>44954</v>
      </c>
      <c r="J71" s="66">
        <v>43407.47</v>
      </c>
      <c r="K71" s="66">
        <f t="shared" si="6"/>
        <v>122.12481427702876</v>
      </c>
      <c r="L71" s="66">
        <f t="shared" si="7"/>
        <v>96.559749966632552</v>
      </c>
    </row>
    <row r="72" spans="2:12" x14ac:dyDescent="0.25">
      <c r="B72" s="65"/>
      <c r="C72" s="65" t="s">
        <v>159</v>
      </c>
      <c r="D72" s="65"/>
      <c r="E72" s="65"/>
      <c r="F72" s="65" t="s">
        <v>160</v>
      </c>
      <c r="G72" s="65">
        <f>G73+G75</f>
        <v>3876.41</v>
      </c>
      <c r="H72" s="65">
        <f>H73+H75</f>
        <v>4646</v>
      </c>
      <c r="I72" s="65">
        <f>I73+I75</f>
        <v>5568</v>
      </c>
      <c r="J72" s="65">
        <f>J73+J75</f>
        <v>4828.0600000000004</v>
      </c>
      <c r="K72" s="65">
        <f t="shared" si="6"/>
        <v>124.54977672640409</v>
      </c>
      <c r="L72" s="65">
        <f t="shared" si="7"/>
        <v>86.710847701149433</v>
      </c>
    </row>
    <row r="73" spans="2:12" x14ac:dyDescent="0.25">
      <c r="B73" s="65"/>
      <c r="C73" s="65"/>
      <c r="D73" s="65" t="s">
        <v>161</v>
      </c>
      <c r="E73" s="65"/>
      <c r="F73" s="65" t="s">
        <v>162</v>
      </c>
      <c r="G73" s="65">
        <f>G74</f>
        <v>0</v>
      </c>
      <c r="H73" s="65">
        <f>H74</f>
        <v>664</v>
      </c>
      <c r="I73" s="65">
        <f>I74</f>
        <v>664</v>
      </c>
      <c r="J73" s="65">
        <f>J74</f>
        <v>0</v>
      </c>
      <c r="K73" s="65" t="e">
        <f t="shared" si="6"/>
        <v>#DIV/0!</v>
      </c>
      <c r="L73" s="65">
        <f t="shared" si="7"/>
        <v>0</v>
      </c>
    </row>
    <row r="74" spans="2:12" x14ac:dyDescent="0.25">
      <c r="B74" s="66"/>
      <c r="C74" s="66"/>
      <c r="D74" s="66"/>
      <c r="E74" s="66" t="s">
        <v>163</v>
      </c>
      <c r="F74" s="66" t="s">
        <v>164</v>
      </c>
      <c r="G74" s="66">
        <v>0</v>
      </c>
      <c r="H74" s="66">
        <v>664</v>
      </c>
      <c r="I74" s="66">
        <v>664</v>
      </c>
      <c r="J74" s="66">
        <v>0</v>
      </c>
      <c r="K74" s="66" t="e">
        <f t="shared" si="6"/>
        <v>#DIV/0!</v>
      </c>
      <c r="L74" s="66">
        <f t="shared" si="7"/>
        <v>0</v>
      </c>
    </row>
    <row r="75" spans="2:12" x14ac:dyDescent="0.25">
      <c r="B75" s="65"/>
      <c r="C75" s="65"/>
      <c r="D75" s="65" t="s">
        <v>165</v>
      </c>
      <c r="E75" s="65"/>
      <c r="F75" s="65" t="s">
        <v>166</v>
      </c>
      <c r="G75" s="65">
        <f>G76</f>
        <v>3876.41</v>
      </c>
      <c r="H75" s="65">
        <f>H76</f>
        <v>3982</v>
      </c>
      <c r="I75" s="65">
        <f>I76</f>
        <v>4904</v>
      </c>
      <c r="J75" s="65">
        <f>J76</f>
        <v>4828.0600000000004</v>
      </c>
      <c r="K75" s="65">
        <f t="shared" si="6"/>
        <v>124.54977672640409</v>
      </c>
      <c r="L75" s="65">
        <f t="shared" si="7"/>
        <v>98.451468189233296</v>
      </c>
    </row>
    <row r="76" spans="2:12" x14ac:dyDescent="0.25">
      <c r="B76" s="66"/>
      <c r="C76" s="66"/>
      <c r="D76" s="66"/>
      <c r="E76" s="66" t="s">
        <v>167</v>
      </c>
      <c r="F76" s="66" t="s">
        <v>168</v>
      </c>
      <c r="G76" s="66">
        <v>3876.41</v>
      </c>
      <c r="H76" s="66">
        <v>3982</v>
      </c>
      <c r="I76" s="66">
        <v>4904</v>
      </c>
      <c r="J76" s="66">
        <v>4828.0600000000004</v>
      </c>
      <c r="K76" s="66">
        <f t="shared" si="6"/>
        <v>124.54977672640409</v>
      </c>
      <c r="L76" s="66">
        <f t="shared" si="7"/>
        <v>98.451468189233296</v>
      </c>
    </row>
    <row r="77" spans="2:12" x14ac:dyDescent="0.25">
      <c r="B77" s="65"/>
      <c r="C77" s="65" t="s">
        <v>169</v>
      </c>
      <c r="D77" s="65"/>
      <c r="E77" s="65"/>
      <c r="F77" s="65" t="s">
        <v>170</v>
      </c>
      <c r="G77" s="65">
        <f t="shared" ref="G77:J78" si="8">G78</f>
        <v>24301.88</v>
      </c>
      <c r="H77" s="65">
        <f t="shared" si="8"/>
        <v>32272</v>
      </c>
      <c r="I77" s="65">
        <f t="shared" si="8"/>
        <v>35000</v>
      </c>
      <c r="J77" s="65">
        <f t="shared" si="8"/>
        <v>34106.11</v>
      </c>
      <c r="K77" s="65">
        <f t="shared" si="6"/>
        <v>140.34350428855709</v>
      </c>
      <c r="L77" s="65">
        <f t="shared" si="7"/>
        <v>97.44602857142857</v>
      </c>
    </row>
    <row r="78" spans="2:12" x14ac:dyDescent="0.25">
      <c r="B78" s="65"/>
      <c r="C78" s="65"/>
      <c r="D78" s="65" t="s">
        <v>171</v>
      </c>
      <c r="E78" s="65"/>
      <c r="F78" s="65" t="s">
        <v>172</v>
      </c>
      <c r="G78" s="65">
        <f t="shared" si="8"/>
        <v>24301.88</v>
      </c>
      <c r="H78" s="65">
        <f t="shared" si="8"/>
        <v>32272</v>
      </c>
      <c r="I78" s="65">
        <f t="shared" si="8"/>
        <v>35000</v>
      </c>
      <c r="J78" s="65">
        <f t="shared" si="8"/>
        <v>34106.11</v>
      </c>
      <c r="K78" s="65">
        <f t="shared" si="6"/>
        <v>140.34350428855709</v>
      </c>
      <c r="L78" s="65">
        <f t="shared" si="7"/>
        <v>97.44602857142857</v>
      </c>
    </row>
    <row r="79" spans="2:12" x14ac:dyDescent="0.25">
      <c r="B79" s="66"/>
      <c r="C79" s="66"/>
      <c r="D79" s="66"/>
      <c r="E79" s="66" t="s">
        <v>173</v>
      </c>
      <c r="F79" s="66" t="s">
        <v>174</v>
      </c>
      <c r="G79" s="66">
        <v>24301.88</v>
      </c>
      <c r="H79" s="66">
        <v>32272</v>
      </c>
      <c r="I79" s="66">
        <v>35000</v>
      </c>
      <c r="J79" s="66">
        <v>34106.11</v>
      </c>
      <c r="K79" s="66">
        <f t="shared" si="6"/>
        <v>140.34350428855709</v>
      </c>
      <c r="L79" s="66">
        <f t="shared" si="7"/>
        <v>97.44602857142857</v>
      </c>
    </row>
    <row r="80" spans="2:12" x14ac:dyDescent="0.25">
      <c r="B80" s="65" t="s">
        <v>175</v>
      </c>
      <c r="C80" s="65"/>
      <c r="D80" s="65"/>
      <c r="E80" s="65"/>
      <c r="F80" s="65" t="s">
        <v>176</v>
      </c>
      <c r="G80" s="65">
        <f>G81+G91</f>
        <v>189846.83000000002</v>
      </c>
      <c r="H80" s="65">
        <f>H81+H91</f>
        <v>179793</v>
      </c>
      <c r="I80" s="65">
        <f>I81+I91</f>
        <v>220990</v>
      </c>
      <c r="J80" s="65">
        <f>J81+J91</f>
        <v>213121.86000000002</v>
      </c>
      <c r="K80" s="65">
        <f t="shared" si="6"/>
        <v>112.25989920400566</v>
      </c>
      <c r="L80" s="65">
        <f t="shared" si="7"/>
        <v>96.439594551789668</v>
      </c>
    </row>
    <row r="81" spans="2:12" x14ac:dyDescent="0.25">
      <c r="B81" s="65"/>
      <c r="C81" s="65" t="s">
        <v>177</v>
      </c>
      <c r="D81" s="65"/>
      <c r="E81" s="65"/>
      <c r="F81" s="65" t="s">
        <v>178</v>
      </c>
      <c r="G81" s="65">
        <f>G82+G89</f>
        <v>114478.54000000001</v>
      </c>
      <c r="H81" s="65">
        <f>H82+H89</f>
        <v>126704</v>
      </c>
      <c r="I81" s="65">
        <f>I82+I89</f>
        <v>211703</v>
      </c>
      <c r="J81" s="65">
        <f>J82+J89</f>
        <v>203837.7</v>
      </c>
      <c r="K81" s="65">
        <f t="shared" si="6"/>
        <v>178.05756432602999</v>
      </c>
      <c r="L81" s="65">
        <f t="shared" si="7"/>
        <v>96.284747972395294</v>
      </c>
    </row>
    <row r="82" spans="2:12" x14ac:dyDescent="0.25">
      <c r="B82" s="65"/>
      <c r="C82" s="65"/>
      <c r="D82" s="65" t="s">
        <v>179</v>
      </c>
      <c r="E82" s="65"/>
      <c r="F82" s="65" t="s">
        <v>180</v>
      </c>
      <c r="G82" s="65">
        <f>G83+G84+G85+G86+G87+G88</f>
        <v>114478.54000000001</v>
      </c>
      <c r="H82" s="65">
        <f>H83+H84+H85+H86+H87+H88</f>
        <v>100832</v>
      </c>
      <c r="I82" s="65">
        <f>I83+I84+I85+I86+I87+I88</f>
        <v>185832</v>
      </c>
      <c r="J82" s="65">
        <f>J83+J84+J85+J86+J87+J88</f>
        <v>177970.03</v>
      </c>
      <c r="K82" s="65">
        <f t="shared" si="6"/>
        <v>155.46147775818943</v>
      </c>
      <c r="L82" s="65">
        <f t="shared" si="7"/>
        <v>95.769313143053935</v>
      </c>
    </row>
    <row r="83" spans="2:12" x14ac:dyDescent="0.25">
      <c r="B83" s="66"/>
      <c r="C83" s="66"/>
      <c r="D83" s="66"/>
      <c r="E83" s="66" t="s">
        <v>181</v>
      </c>
      <c r="F83" s="66" t="s">
        <v>182</v>
      </c>
      <c r="G83" s="66">
        <v>0</v>
      </c>
      <c r="H83" s="66">
        <v>13272</v>
      </c>
      <c r="I83" s="66">
        <v>13272</v>
      </c>
      <c r="J83" s="66">
        <v>6885.25</v>
      </c>
      <c r="K83" s="66" t="e">
        <f t="shared" si="6"/>
        <v>#DIV/0!</v>
      </c>
      <c r="L83" s="66">
        <f t="shared" si="7"/>
        <v>51.878013863773354</v>
      </c>
    </row>
    <row r="84" spans="2:12" x14ac:dyDescent="0.25">
      <c r="B84" s="66"/>
      <c r="C84" s="66"/>
      <c r="D84" s="66"/>
      <c r="E84" s="66" t="s">
        <v>183</v>
      </c>
      <c r="F84" s="66" t="s">
        <v>184</v>
      </c>
      <c r="G84" s="66">
        <v>4833.5200000000004</v>
      </c>
      <c r="H84" s="66">
        <v>6636</v>
      </c>
      <c r="I84" s="66">
        <v>6636</v>
      </c>
      <c r="J84" s="66">
        <v>3253.35</v>
      </c>
      <c r="K84" s="66">
        <f t="shared" si="6"/>
        <v>67.308090170310663</v>
      </c>
      <c r="L84" s="66">
        <f t="shared" si="7"/>
        <v>49.025768535262209</v>
      </c>
    </row>
    <row r="85" spans="2:12" x14ac:dyDescent="0.25">
      <c r="B85" s="66"/>
      <c r="C85" s="66"/>
      <c r="D85" s="66"/>
      <c r="E85" s="66" t="s">
        <v>185</v>
      </c>
      <c r="F85" s="66" t="s">
        <v>186</v>
      </c>
      <c r="G85" s="66">
        <v>81970.58</v>
      </c>
      <c r="H85" s="66">
        <v>19908</v>
      </c>
      <c r="I85" s="66">
        <v>19908</v>
      </c>
      <c r="J85" s="66">
        <v>69066.710000000006</v>
      </c>
      <c r="K85" s="66">
        <f t="shared" si="6"/>
        <v>84.257925221463609</v>
      </c>
      <c r="L85" s="66">
        <f t="shared" si="7"/>
        <v>346.92942535664054</v>
      </c>
    </row>
    <row r="86" spans="2:12" x14ac:dyDescent="0.25">
      <c r="B86" s="66"/>
      <c r="C86" s="66"/>
      <c r="D86" s="66"/>
      <c r="E86" s="66" t="s">
        <v>187</v>
      </c>
      <c r="F86" s="66" t="s">
        <v>188</v>
      </c>
      <c r="G86" s="66">
        <v>2077.7800000000002</v>
      </c>
      <c r="H86" s="66">
        <v>0</v>
      </c>
      <c r="I86" s="66">
        <v>0</v>
      </c>
      <c r="J86" s="66">
        <v>192.45</v>
      </c>
      <c r="K86" s="66">
        <f t="shared" si="6"/>
        <v>9.2622895590485985</v>
      </c>
      <c r="L86" s="66" t="e">
        <f t="shared" si="7"/>
        <v>#DIV/0!</v>
      </c>
    </row>
    <row r="87" spans="2:12" x14ac:dyDescent="0.25">
      <c r="B87" s="66"/>
      <c r="C87" s="66"/>
      <c r="D87" s="66"/>
      <c r="E87" s="66" t="s">
        <v>189</v>
      </c>
      <c r="F87" s="66" t="s">
        <v>190</v>
      </c>
      <c r="G87" s="66">
        <v>25596.66</v>
      </c>
      <c r="H87" s="66">
        <v>61016</v>
      </c>
      <c r="I87" s="66">
        <v>110016</v>
      </c>
      <c r="J87" s="66">
        <v>62255.8</v>
      </c>
      <c r="K87" s="66">
        <f t="shared" si="6"/>
        <v>243.21845115729943</v>
      </c>
      <c r="L87" s="66">
        <f t="shared" si="7"/>
        <v>56.587950843513674</v>
      </c>
    </row>
    <row r="88" spans="2:12" x14ac:dyDescent="0.25">
      <c r="B88" s="66"/>
      <c r="C88" s="66"/>
      <c r="D88" s="66"/>
      <c r="E88" s="66" t="s">
        <v>191</v>
      </c>
      <c r="F88" s="66" t="s">
        <v>192</v>
      </c>
      <c r="G88" s="66">
        <v>0</v>
      </c>
      <c r="H88" s="66">
        <v>0</v>
      </c>
      <c r="I88" s="66">
        <v>36000</v>
      </c>
      <c r="J88" s="66">
        <v>36316.47</v>
      </c>
      <c r="K88" s="66" t="e">
        <f t="shared" si="6"/>
        <v>#DIV/0!</v>
      </c>
      <c r="L88" s="66">
        <f t="shared" si="7"/>
        <v>100.87908333333333</v>
      </c>
    </row>
    <row r="89" spans="2:12" x14ac:dyDescent="0.25">
      <c r="B89" s="65"/>
      <c r="C89" s="65"/>
      <c r="D89" s="65" t="s">
        <v>193</v>
      </c>
      <c r="E89" s="65"/>
      <c r="F89" s="65" t="s">
        <v>194</v>
      </c>
      <c r="G89" s="65">
        <f>G90</f>
        <v>0</v>
      </c>
      <c r="H89" s="65">
        <f>H90</f>
        <v>25872</v>
      </c>
      <c r="I89" s="65">
        <f>I90</f>
        <v>25871</v>
      </c>
      <c r="J89" s="65">
        <f>J90</f>
        <v>25867.67</v>
      </c>
      <c r="K89" s="65" t="e">
        <f t="shared" si="6"/>
        <v>#DIV/0!</v>
      </c>
      <c r="L89" s="65">
        <f t="shared" si="7"/>
        <v>99.987128444977003</v>
      </c>
    </row>
    <row r="90" spans="2:12" x14ac:dyDescent="0.25">
      <c r="B90" s="66"/>
      <c r="C90" s="66"/>
      <c r="D90" s="66"/>
      <c r="E90" s="66" t="s">
        <v>195</v>
      </c>
      <c r="F90" s="66" t="s">
        <v>196</v>
      </c>
      <c r="G90" s="66">
        <v>0</v>
      </c>
      <c r="H90" s="66">
        <v>25872</v>
      </c>
      <c r="I90" s="66">
        <v>25871</v>
      </c>
      <c r="J90" s="66">
        <v>25867.67</v>
      </c>
      <c r="K90" s="66" t="e">
        <f t="shared" si="6"/>
        <v>#DIV/0!</v>
      </c>
      <c r="L90" s="66">
        <f t="shared" si="7"/>
        <v>99.987128444977003</v>
      </c>
    </row>
    <row r="91" spans="2:12" x14ac:dyDescent="0.25">
      <c r="B91" s="65"/>
      <c r="C91" s="65" t="s">
        <v>197</v>
      </c>
      <c r="D91" s="65"/>
      <c r="E91" s="65"/>
      <c r="F91" s="65" t="s">
        <v>198</v>
      </c>
      <c r="G91" s="65">
        <f t="shared" ref="G91:J92" si="9">G92</f>
        <v>75368.289999999994</v>
      </c>
      <c r="H91" s="65">
        <f t="shared" si="9"/>
        <v>53089</v>
      </c>
      <c r="I91" s="65">
        <f t="shared" si="9"/>
        <v>9287</v>
      </c>
      <c r="J91" s="65">
        <f t="shared" si="9"/>
        <v>9284.16</v>
      </c>
      <c r="K91" s="65">
        <f t="shared" si="6"/>
        <v>12.318390134630892</v>
      </c>
      <c r="L91" s="65">
        <f t="shared" si="7"/>
        <v>99.969419618822016</v>
      </c>
    </row>
    <row r="92" spans="2:12" x14ac:dyDescent="0.25">
      <c r="B92" s="65"/>
      <c r="C92" s="65"/>
      <c r="D92" s="65" t="s">
        <v>199</v>
      </c>
      <c r="E92" s="65"/>
      <c r="F92" s="65" t="s">
        <v>200</v>
      </c>
      <c r="G92" s="65">
        <f t="shared" si="9"/>
        <v>75368.289999999994</v>
      </c>
      <c r="H92" s="65">
        <f t="shared" si="9"/>
        <v>53089</v>
      </c>
      <c r="I92" s="65">
        <f t="shared" si="9"/>
        <v>9287</v>
      </c>
      <c r="J92" s="65">
        <f t="shared" si="9"/>
        <v>9284.16</v>
      </c>
      <c r="K92" s="65">
        <f t="shared" si="6"/>
        <v>12.318390134630892</v>
      </c>
      <c r="L92" s="65">
        <f t="shared" si="7"/>
        <v>99.969419618822016</v>
      </c>
    </row>
    <row r="93" spans="2:12" x14ac:dyDescent="0.25">
      <c r="B93" s="66"/>
      <c r="C93" s="66"/>
      <c r="D93" s="66"/>
      <c r="E93" s="66" t="s">
        <v>201</v>
      </c>
      <c r="F93" s="66" t="s">
        <v>200</v>
      </c>
      <c r="G93" s="66">
        <v>75368.289999999994</v>
      </c>
      <c r="H93" s="66">
        <v>53089</v>
      </c>
      <c r="I93" s="66">
        <v>9287</v>
      </c>
      <c r="J93" s="66">
        <v>9284.16</v>
      </c>
      <c r="K93" s="66">
        <f t="shared" si="6"/>
        <v>12.318390134630892</v>
      </c>
      <c r="L93" s="66">
        <f t="shared" si="7"/>
        <v>99.969419618822016</v>
      </c>
    </row>
    <row r="94" spans="2:12" x14ac:dyDescent="0.25">
      <c r="B94" s="65"/>
      <c r="C94" s="66"/>
      <c r="D94" s="67"/>
      <c r="E94" s="68"/>
      <c r="F94" s="8"/>
      <c r="G94" s="65"/>
      <c r="H94" s="65"/>
      <c r="I94" s="65"/>
      <c r="J94" s="65"/>
      <c r="K94" s="70"/>
      <c r="L94" s="70"/>
    </row>
  </sheetData>
  <mergeCells count="7">
    <mergeCell ref="B31:F31"/>
    <mergeCell ref="B32:F3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0"/>
  <sheetViews>
    <sheetView workbookViewId="0">
      <selection activeCell="C20" sqref="C2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2" t="s">
        <v>16</v>
      </c>
      <c r="C2" s="102"/>
      <c r="D2" s="102"/>
      <c r="E2" s="102"/>
      <c r="F2" s="102"/>
      <c r="G2" s="102"/>
      <c r="H2" s="102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C7+C9+C11</f>
        <v>8084758.71</v>
      </c>
      <c r="D6" s="71">
        <f>D7+D9+D11</f>
        <v>9622537.9100000001</v>
      </c>
      <c r="E6" s="71">
        <f>E7+E9+E11</f>
        <v>9594906.9800000004</v>
      </c>
      <c r="F6" s="71">
        <f>F7+F9+F11</f>
        <v>9560195.4100000001</v>
      </c>
      <c r="G6" s="72">
        <f t="shared" ref="G6:G20" si="0">(F6*100)/C6</f>
        <v>118.24960710546672</v>
      </c>
      <c r="H6" s="72">
        <f t="shared" ref="H6:H20" si="1">(F6*100)/E6</f>
        <v>99.638229218142968</v>
      </c>
    </row>
    <row r="7" spans="1:8" x14ac:dyDescent="0.25">
      <c r="A7"/>
      <c r="B7" s="8" t="s">
        <v>202</v>
      </c>
      <c r="C7" s="71">
        <f>C8</f>
        <v>7780498.2199999997</v>
      </c>
      <c r="D7" s="71">
        <f>D8</f>
        <v>9376414</v>
      </c>
      <c r="E7" s="71">
        <f>E8</f>
        <v>9178381</v>
      </c>
      <c r="F7" s="71">
        <f>F8</f>
        <v>9144563.3200000003</v>
      </c>
      <c r="G7" s="72">
        <f t="shared" si="0"/>
        <v>117.53184772272849</v>
      </c>
      <c r="H7" s="72">
        <f t="shared" si="1"/>
        <v>99.631550705946935</v>
      </c>
    </row>
    <row r="8" spans="1:8" x14ac:dyDescent="0.25">
      <c r="A8"/>
      <c r="B8" s="16" t="s">
        <v>203</v>
      </c>
      <c r="C8" s="73">
        <v>7780498.2199999997</v>
      </c>
      <c r="D8" s="73">
        <v>9376414</v>
      </c>
      <c r="E8" s="73">
        <v>9178381</v>
      </c>
      <c r="F8" s="74">
        <v>9144563.3200000003</v>
      </c>
      <c r="G8" s="70">
        <f t="shared" si="0"/>
        <v>117.53184772272849</v>
      </c>
      <c r="H8" s="70">
        <f t="shared" si="1"/>
        <v>99.631550705946935</v>
      </c>
    </row>
    <row r="9" spans="1:8" x14ac:dyDescent="0.25">
      <c r="A9"/>
      <c r="B9" s="8" t="s">
        <v>204</v>
      </c>
      <c r="C9" s="71">
        <f>C10</f>
        <v>279351.34000000003</v>
      </c>
      <c r="D9" s="71">
        <f>D10</f>
        <v>213851.91</v>
      </c>
      <c r="E9" s="71">
        <f>E10</f>
        <v>381525.98</v>
      </c>
      <c r="F9" s="71">
        <f>F10</f>
        <v>381525.98</v>
      </c>
      <c r="G9" s="72">
        <f t="shared" si="0"/>
        <v>136.5756756348475</v>
      </c>
      <c r="H9" s="72">
        <f t="shared" si="1"/>
        <v>100</v>
      </c>
    </row>
    <row r="10" spans="1:8" x14ac:dyDescent="0.25">
      <c r="A10"/>
      <c r="B10" s="16" t="s">
        <v>205</v>
      </c>
      <c r="C10" s="73">
        <v>279351.34000000003</v>
      </c>
      <c r="D10" s="73">
        <v>213851.91</v>
      </c>
      <c r="E10" s="73">
        <v>381525.98</v>
      </c>
      <c r="F10" s="74">
        <v>381525.98</v>
      </c>
      <c r="G10" s="70">
        <f t="shared" si="0"/>
        <v>136.5756756348475</v>
      </c>
      <c r="H10" s="70">
        <f t="shared" si="1"/>
        <v>100</v>
      </c>
    </row>
    <row r="11" spans="1:8" x14ac:dyDescent="0.25">
      <c r="A11"/>
      <c r="B11" s="8" t="s">
        <v>206</v>
      </c>
      <c r="C11" s="71">
        <f>C12+C13</f>
        <v>24909.15</v>
      </c>
      <c r="D11" s="71">
        <f>D12</f>
        <v>32272</v>
      </c>
      <c r="E11" s="71">
        <f>E12</f>
        <v>35000</v>
      </c>
      <c r="F11" s="71">
        <f>F12</f>
        <v>34106.11</v>
      </c>
      <c r="G11" s="72">
        <f t="shared" si="0"/>
        <v>136.92201460106025</v>
      </c>
      <c r="H11" s="72">
        <f t="shared" si="1"/>
        <v>97.44602857142857</v>
      </c>
    </row>
    <row r="12" spans="1:8" x14ac:dyDescent="0.25">
      <c r="A12"/>
      <c r="B12" s="16" t="s">
        <v>207</v>
      </c>
      <c r="C12" s="73">
        <v>24301.88</v>
      </c>
      <c r="D12" s="73">
        <v>32272</v>
      </c>
      <c r="E12" s="73">
        <v>35000</v>
      </c>
      <c r="F12" s="74">
        <v>34106.11</v>
      </c>
      <c r="G12" s="70">
        <f t="shared" si="0"/>
        <v>140.34350428855709</v>
      </c>
      <c r="H12" s="70">
        <f t="shared" si="1"/>
        <v>97.44602857142857</v>
      </c>
    </row>
    <row r="13" spans="1:8" x14ac:dyDescent="0.25">
      <c r="A13"/>
      <c r="B13" s="101" t="s">
        <v>228</v>
      </c>
      <c r="C13" s="100">
        <v>607.27</v>
      </c>
      <c r="D13" s="100"/>
      <c r="E13" s="100"/>
      <c r="F13" s="99"/>
      <c r="G13" s="98"/>
      <c r="H13" s="98"/>
    </row>
    <row r="14" spans="1:8" x14ac:dyDescent="0.25">
      <c r="B14" s="8" t="s">
        <v>33</v>
      </c>
      <c r="C14" s="75">
        <f>C15+C17+C19</f>
        <v>8026915.6199999992</v>
      </c>
      <c r="D14" s="75">
        <f>D15+D17+D19</f>
        <v>9614404</v>
      </c>
      <c r="E14" s="75">
        <f>E15+E17+E19</f>
        <v>9539185</v>
      </c>
      <c r="F14" s="75">
        <f>F15+F17+F19</f>
        <v>9491719.4199999999</v>
      </c>
      <c r="G14" s="72">
        <f t="shared" si="0"/>
        <v>118.24865078125738</v>
      </c>
      <c r="H14" s="72">
        <f t="shared" si="1"/>
        <v>99.50241472410903</v>
      </c>
    </row>
    <row r="15" spans="1:8" x14ac:dyDescent="0.25">
      <c r="A15"/>
      <c r="B15" s="8" t="s">
        <v>202</v>
      </c>
      <c r="C15" s="75">
        <f>C16</f>
        <v>7780498.2199999997</v>
      </c>
      <c r="D15" s="75">
        <f>D16</f>
        <v>9376414</v>
      </c>
      <c r="E15" s="75">
        <f>E16</f>
        <v>9178381</v>
      </c>
      <c r="F15" s="75">
        <f>F16</f>
        <v>9144563.3200000003</v>
      </c>
      <c r="G15" s="72">
        <f t="shared" si="0"/>
        <v>117.53184772272849</v>
      </c>
      <c r="H15" s="72">
        <f t="shared" si="1"/>
        <v>99.631550705946935</v>
      </c>
    </row>
    <row r="16" spans="1:8" x14ac:dyDescent="0.25">
      <c r="A16"/>
      <c r="B16" s="16" t="s">
        <v>203</v>
      </c>
      <c r="C16" s="73">
        <v>7780498.2199999997</v>
      </c>
      <c r="D16" s="73">
        <v>9376414</v>
      </c>
      <c r="E16" s="76">
        <v>9178381</v>
      </c>
      <c r="F16" s="74">
        <v>9144563.3200000003</v>
      </c>
      <c r="G16" s="70">
        <f t="shared" si="0"/>
        <v>117.53184772272849</v>
      </c>
      <c r="H16" s="70">
        <f t="shared" si="1"/>
        <v>99.631550705946935</v>
      </c>
    </row>
    <row r="17" spans="1:8" x14ac:dyDescent="0.25">
      <c r="A17"/>
      <c r="B17" s="8" t="s">
        <v>204</v>
      </c>
      <c r="C17" s="75">
        <f>C18</f>
        <v>222115.52</v>
      </c>
      <c r="D17" s="75">
        <f>D18</f>
        <v>205718</v>
      </c>
      <c r="E17" s="75">
        <f>E18</f>
        <v>325804</v>
      </c>
      <c r="F17" s="75">
        <f>F18</f>
        <v>313049.99</v>
      </c>
      <c r="G17" s="72">
        <f t="shared" si="0"/>
        <v>140.94016933170633</v>
      </c>
      <c r="H17" s="72">
        <f t="shared" si="1"/>
        <v>96.085373414691048</v>
      </c>
    </row>
    <row r="18" spans="1:8" x14ac:dyDescent="0.25">
      <c r="A18"/>
      <c r="B18" s="16" t="s">
        <v>205</v>
      </c>
      <c r="C18" s="73">
        <v>222115.52</v>
      </c>
      <c r="D18" s="73">
        <v>205718</v>
      </c>
      <c r="E18" s="76">
        <v>325804</v>
      </c>
      <c r="F18" s="74">
        <v>313049.99</v>
      </c>
      <c r="G18" s="70">
        <f t="shared" si="0"/>
        <v>140.94016933170633</v>
      </c>
      <c r="H18" s="70">
        <f t="shared" si="1"/>
        <v>96.085373414691048</v>
      </c>
    </row>
    <row r="19" spans="1:8" x14ac:dyDescent="0.25">
      <c r="A19"/>
      <c r="B19" s="8" t="s">
        <v>206</v>
      </c>
      <c r="C19" s="75">
        <f>C20</f>
        <v>24301.88</v>
      </c>
      <c r="D19" s="75">
        <f>D20</f>
        <v>32272</v>
      </c>
      <c r="E19" s="75">
        <f>E20</f>
        <v>35000</v>
      </c>
      <c r="F19" s="75">
        <f>F20</f>
        <v>34106.11</v>
      </c>
      <c r="G19" s="72">
        <f t="shared" si="0"/>
        <v>140.34350428855709</v>
      </c>
      <c r="H19" s="72">
        <f t="shared" si="1"/>
        <v>97.44602857142857</v>
      </c>
    </row>
    <row r="20" spans="1:8" x14ac:dyDescent="0.25">
      <c r="A20"/>
      <c r="B20" s="16" t="s">
        <v>207</v>
      </c>
      <c r="C20" s="73">
        <v>24301.88</v>
      </c>
      <c r="D20" s="73">
        <v>32272</v>
      </c>
      <c r="E20" s="76">
        <v>35000</v>
      </c>
      <c r="F20" s="74">
        <v>34106.11</v>
      </c>
      <c r="G20" s="70">
        <f t="shared" si="0"/>
        <v>140.34350428855709</v>
      </c>
      <c r="H20" s="70">
        <f t="shared" si="1"/>
        <v>97.44602857142857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36" sqref="F3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2" t="s">
        <v>17</v>
      </c>
      <c r="C2" s="102"/>
      <c r="D2" s="102"/>
      <c r="E2" s="102"/>
      <c r="F2" s="102"/>
      <c r="G2" s="102"/>
      <c r="H2" s="10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8026915.6200000001</v>
      </c>
      <c r="D6" s="75">
        <f t="shared" si="0"/>
        <v>9614404</v>
      </c>
      <c r="E6" s="75">
        <f t="shared" si="0"/>
        <v>9539185</v>
      </c>
      <c r="F6" s="75">
        <f t="shared" si="0"/>
        <v>9491719.4199999999</v>
      </c>
      <c r="G6" s="70">
        <f>(F6*100)/C6</f>
        <v>118.24865078125737</v>
      </c>
      <c r="H6" s="70">
        <f>(F6*100)/E6</f>
        <v>99.50241472410903</v>
      </c>
    </row>
    <row r="7" spans="2:8" x14ac:dyDescent="0.25">
      <c r="B7" s="8" t="s">
        <v>208</v>
      </c>
      <c r="C7" s="75">
        <f t="shared" si="0"/>
        <v>8026915.6200000001</v>
      </c>
      <c r="D7" s="75">
        <f t="shared" si="0"/>
        <v>9614404</v>
      </c>
      <c r="E7" s="75">
        <f t="shared" si="0"/>
        <v>9539185</v>
      </c>
      <c r="F7" s="75">
        <f t="shared" si="0"/>
        <v>9491719.4199999999</v>
      </c>
      <c r="G7" s="70">
        <f>(F7*100)/C7</f>
        <v>118.24865078125737</v>
      </c>
      <c r="H7" s="70">
        <f>(F7*100)/E7</f>
        <v>99.50241472410903</v>
      </c>
    </row>
    <row r="8" spans="2:8" x14ac:dyDescent="0.25">
      <c r="B8" s="11" t="s">
        <v>209</v>
      </c>
      <c r="C8" s="73">
        <v>8026915.6200000001</v>
      </c>
      <c r="D8" s="73">
        <v>9614404</v>
      </c>
      <c r="E8" s="73">
        <v>9539185</v>
      </c>
      <c r="F8" s="74">
        <v>9491719.4199999999</v>
      </c>
      <c r="G8" s="70">
        <f>(F8*100)/C8</f>
        <v>118.24865078125737</v>
      </c>
      <c r="H8" s="70">
        <f>(F8*100)/E8</f>
        <v>99.50241472410903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2" t="s">
        <v>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2" t="s">
        <v>25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2:12" ht="15.75" customHeight="1" x14ac:dyDescent="0.25">
      <c r="B5" s="102" t="s">
        <v>18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5" t="s">
        <v>3</v>
      </c>
      <c r="C7" s="126"/>
      <c r="D7" s="126"/>
      <c r="E7" s="126"/>
      <c r="F7" s="127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25">
        <v>1</v>
      </c>
      <c r="C8" s="126"/>
      <c r="D8" s="126"/>
      <c r="E8" s="126"/>
      <c r="F8" s="127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D20" sqref="D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2" t="s">
        <v>19</v>
      </c>
      <c r="C2" s="102"/>
      <c r="D2" s="102"/>
      <c r="E2" s="102"/>
      <c r="F2" s="102"/>
      <c r="G2" s="102"/>
      <c r="H2" s="10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86"/>
  <sheetViews>
    <sheetView zoomScaleNormal="100" workbookViewId="0">
      <selection activeCell="C74" sqref="C7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210</v>
      </c>
      <c r="C1" s="39"/>
    </row>
    <row r="2" spans="1:6" ht="15" customHeight="1" x14ac:dyDescent="0.2">
      <c r="A2" s="41" t="s">
        <v>35</v>
      </c>
      <c r="B2" s="42" t="s">
        <v>211</v>
      </c>
      <c r="C2" s="39"/>
    </row>
    <row r="3" spans="1:6" s="39" customFormat="1" ht="43.5" customHeight="1" x14ac:dyDescent="0.2">
      <c r="A3" s="43" t="s">
        <v>36</v>
      </c>
      <c r="B3" s="37" t="s">
        <v>224</v>
      </c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212</v>
      </c>
      <c r="B7" s="46"/>
      <c r="C7" s="77">
        <f>C12</f>
        <v>9376414</v>
      </c>
      <c r="D7" s="77">
        <f>D12</f>
        <v>9178381</v>
      </c>
      <c r="E7" s="77">
        <f>E12</f>
        <v>9144563.3200000003</v>
      </c>
      <c r="F7" s="77">
        <f>(E7*100)/D7</f>
        <v>99.631550705946935</v>
      </c>
    </row>
    <row r="8" spans="1:6" x14ac:dyDescent="0.2">
      <c r="A8" s="47" t="s">
        <v>87</v>
      </c>
      <c r="B8" s="46"/>
      <c r="C8" s="77">
        <f>C84</f>
        <v>205718</v>
      </c>
      <c r="D8" s="77">
        <f>D84</f>
        <v>325804</v>
      </c>
      <c r="E8" s="77">
        <f>E84</f>
        <v>313049.99</v>
      </c>
      <c r="F8" s="77">
        <f>(E8*100)/D8</f>
        <v>96.085373414691048</v>
      </c>
    </row>
    <row r="9" spans="1:6" x14ac:dyDescent="0.2">
      <c r="A9" s="47" t="s">
        <v>213</v>
      </c>
      <c r="B9" s="46"/>
      <c r="C9" s="77">
        <f>C74</f>
        <v>32272</v>
      </c>
      <c r="D9" s="77">
        <f>D74</f>
        <v>35000</v>
      </c>
      <c r="E9" s="77">
        <f>E74</f>
        <v>34106.11</v>
      </c>
      <c r="F9" s="77">
        <f>(E9*100)/D9</f>
        <v>97.44602857142857</v>
      </c>
    </row>
    <row r="10" spans="1:6" s="57" customFormat="1" x14ac:dyDescent="0.2"/>
    <row r="11" spans="1:6" ht="38.25" x14ac:dyDescent="0.2">
      <c r="A11" s="47" t="s">
        <v>214</v>
      </c>
      <c r="B11" s="47" t="s">
        <v>215</v>
      </c>
      <c r="C11" s="47" t="s">
        <v>47</v>
      </c>
      <c r="D11" s="47" t="s">
        <v>216</v>
      </c>
      <c r="E11" s="47" t="s">
        <v>217</v>
      </c>
      <c r="F11" s="47" t="s">
        <v>218</v>
      </c>
    </row>
    <row r="12" spans="1:6" x14ac:dyDescent="0.2">
      <c r="A12" s="48" t="s">
        <v>212</v>
      </c>
      <c r="B12" s="48" t="s">
        <v>219</v>
      </c>
      <c r="C12" s="78">
        <f>C13+C56</f>
        <v>9376414</v>
      </c>
      <c r="D12" s="78">
        <f>D13+D56</f>
        <v>9178381</v>
      </c>
      <c r="E12" s="78">
        <f>E13+E56</f>
        <v>9144563.3200000003</v>
      </c>
      <c r="F12" s="79">
        <f>(E12*100)/D12</f>
        <v>99.631550705946935</v>
      </c>
    </row>
    <row r="13" spans="1:6" x14ac:dyDescent="0.2">
      <c r="A13" s="49" t="s">
        <v>85</v>
      </c>
      <c r="B13" s="50" t="s">
        <v>86</v>
      </c>
      <c r="C13" s="80">
        <f>C14+C24+C51</f>
        <v>9276254</v>
      </c>
      <c r="D13" s="80">
        <f>D14+D24+D51</f>
        <v>9072175</v>
      </c>
      <c r="E13" s="80">
        <f>E14+E24+E51</f>
        <v>9038950.2400000002</v>
      </c>
      <c r="F13" s="81">
        <f>(E13*100)/D13</f>
        <v>99.633772937581114</v>
      </c>
    </row>
    <row r="14" spans="1:6" x14ac:dyDescent="0.2">
      <c r="A14" s="51" t="s">
        <v>87</v>
      </c>
      <c r="B14" s="52" t="s">
        <v>88</v>
      </c>
      <c r="C14" s="82">
        <f>C15+C19+C21</f>
        <v>7049772</v>
      </c>
      <c r="D14" s="82">
        <f>D15+D19+D21</f>
        <v>6854957</v>
      </c>
      <c r="E14" s="82">
        <f>E15+E19+E21</f>
        <v>6851348.3200000003</v>
      </c>
      <c r="F14" s="81">
        <f>(E14*100)/D14</f>
        <v>99.947356635497499</v>
      </c>
    </row>
    <row r="15" spans="1:6" x14ac:dyDescent="0.2">
      <c r="A15" s="53" t="s">
        <v>89</v>
      </c>
      <c r="B15" s="54" t="s">
        <v>90</v>
      </c>
      <c r="C15" s="83">
        <f>C16+C17+C18</f>
        <v>5332473</v>
      </c>
      <c r="D15" s="83">
        <f>D16+D17+D18</f>
        <v>5173685</v>
      </c>
      <c r="E15" s="83">
        <f>E16+E17+E18</f>
        <v>5172560.16</v>
      </c>
      <c r="F15" s="83">
        <f>(E15*100)/D15</f>
        <v>99.978258436684882</v>
      </c>
    </row>
    <row r="16" spans="1:6" x14ac:dyDescent="0.2">
      <c r="A16" s="55" t="s">
        <v>91</v>
      </c>
      <c r="B16" s="56" t="s">
        <v>92</v>
      </c>
      <c r="C16" s="84">
        <v>5171215</v>
      </c>
      <c r="D16" s="84">
        <v>5050277</v>
      </c>
      <c r="E16" s="84">
        <v>5049825.1399999997</v>
      </c>
      <c r="F16" s="84"/>
    </row>
    <row r="17" spans="1:6" x14ac:dyDescent="0.2">
      <c r="A17" s="55" t="s">
        <v>93</v>
      </c>
      <c r="B17" s="56" t="s">
        <v>94</v>
      </c>
      <c r="C17" s="84">
        <v>159267</v>
      </c>
      <c r="D17" s="84">
        <v>123267</v>
      </c>
      <c r="E17" s="84">
        <v>122631.87</v>
      </c>
      <c r="F17" s="84"/>
    </row>
    <row r="18" spans="1:6" x14ac:dyDescent="0.2">
      <c r="A18" s="55" t="s">
        <v>95</v>
      </c>
      <c r="B18" s="56" t="s">
        <v>96</v>
      </c>
      <c r="C18" s="84">
        <v>1991</v>
      </c>
      <c r="D18" s="84">
        <v>141</v>
      </c>
      <c r="E18" s="84">
        <v>103.15</v>
      </c>
      <c r="F18" s="84"/>
    </row>
    <row r="19" spans="1:6" x14ac:dyDescent="0.2">
      <c r="A19" s="53" t="s">
        <v>97</v>
      </c>
      <c r="B19" s="54" t="s">
        <v>98</v>
      </c>
      <c r="C19" s="83">
        <f>C20</f>
        <v>304711</v>
      </c>
      <c r="D19" s="83">
        <f>D20</f>
        <v>297211</v>
      </c>
      <c r="E19" s="83">
        <f>E20</f>
        <v>294926.71999999997</v>
      </c>
      <c r="F19" s="83">
        <f>(E19*100)/D19</f>
        <v>99.231428177288194</v>
      </c>
    </row>
    <row r="20" spans="1:6" x14ac:dyDescent="0.2">
      <c r="A20" s="55" t="s">
        <v>99</v>
      </c>
      <c r="B20" s="56" t="s">
        <v>98</v>
      </c>
      <c r="C20" s="84">
        <v>304711</v>
      </c>
      <c r="D20" s="84">
        <v>297211</v>
      </c>
      <c r="E20" s="84">
        <v>294926.71999999997</v>
      </c>
      <c r="F20" s="84"/>
    </row>
    <row r="21" spans="1:6" x14ac:dyDescent="0.2">
      <c r="A21" s="53" t="s">
        <v>100</v>
      </c>
      <c r="B21" s="54" t="s">
        <v>101</v>
      </c>
      <c r="C21" s="83">
        <f>C22+C23</f>
        <v>1412588</v>
      </c>
      <c r="D21" s="83">
        <f>D22+D23</f>
        <v>1384061</v>
      </c>
      <c r="E21" s="83">
        <f>E22+E23</f>
        <v>1383861.44</v>
      </c>
      <c r="F21" s="83">
        <f>(E21*100)/D21</f>
        <v>99.985581560350298</v>
      </c>
    </row>
    <row r="22" spans="1:6" x14ac:dyDescent="0.2">
      <c r="A22" s="55" t="s">
        <v>102</v>
      </c>
      <c r="B22" s="56" t="s">
        <v>103</v>
      </c>
      <c r="C22" s="84">
        <v>574469</v>
      </c>
      <c r="D22" s="84">
        <v>567969</v>
      </c>
      <c r="E22" s="84">
        <v>567872.52</v>
      </c>
      <c r="F22" s="84"/>
    </row>
    <row r="23" spans="1:6" x14ac:dyDescent="0.2">
      <c r="A23" s="55" t="s">
        <v>104</v>
      </c>
      <c r="B23" s="56" t="s">
        <v>105</v>
      </c>
      <c r="C23" s="84">
        <v>838119</v>
      </c>
      <c r="D23" s="84">
        <v>816092</v>
      </c>
      <c r="E23" s="84">
        <v>815988.92</v>
      </c>
      <c r="F23" s="84"/>
    </row>
    <row r="24" spans="1:6" x14ac:dyDescent="0.2">
      <c r="A24" s="51" t="s">
        <v>106</v>
      </c>
      <c r="B24" s="52" t="s">
        <v>107</v>
      </c>
      <c r="C24" s="82">
        <f>C25+C29+C36+C45</f>
        <v>2222500</v>
      </c>
      <c r="D24" s="82">
        <f>D25+D29+D36+D45</f>
        <v>2212650</v>
      </c>
      <c r="E24" s="82">
        <f>E25+E29+E36+E45</f>
        <v>2183698.6799999997</v>
      </c>
      <c r="F24" s="81">
        <f>(E24*100)/D24</f>
        <v>98.691554470883332</v>
      </c>
    </row>
    <row r="25" spans="1:6" x14ac:dyDescent="0.2">
      <c r="A25" s="53" t="s">
        <v>108</v>
      </c>
      <c r="B25" s="54" t="s">
        <v>109</v>
      </c>
      <c r="C25" s="83">
        <f>C26+C27+C28</f>
        <v>295707</v>
      </c>
      <c r="D25" s="83">
        <f>D26+D27+D28</f>
        <v>257357</v>
      </c>
      <c r="E25" s="83">
        <f>E26+E27+E28</f>
        <v>257334.38</v>
      </c>
      <c r="F25" s="83">
        <f>(E25*100)/D25</f>
        <v>99.991210652906275</v>
      </c>
    </row>
    <row r="26" spans="1:6" x14ac:dyDescent="0.2">
      <c r="A26" s="55" t="s">
        <v>110</v>
      </c>
      <c r="B26" s="56" t="s">
        <v>111</v>
      </c>
      <c r="C26" s="84">
        <v>2389</v>
      </c>
      <c r="D26" s="84">
        <v>5039</v>
      </c>
      <c r="E26" s="84">
        <v>5637.5</v>
      </c>
      <c r="F26" s="84"/>
    </row>
    <row r="27" spans="1:6" ht="25.5" x14ac:dyDescent="0.2">
      <c r="A27" s="55" t="s">
        <v>112</v>
      </c>
      <c r="B27" s="56" t="s">
        <v>113</v>
      </c>
      <c r="C27" s="84">
        <v>291991</v>
      </c>
      <c r="D27" s="84">
        <v>250991</v>
      </c>
      <c r="E27" s="84">
        <v>250855.38</v>
      </c>
      <c r="F27" s="84"/>
    </row>
    <row r="28" spans="1:6" x14ac:dyDescent="0.2">
      <c r="A28" s="55" t="s">
        <v>114</v>
      </c>
      <c r="B28" s="56" t="s">
        <v>115</v>
      </c>
      <c r="C28" s="84">
        <v>1327</v>
      </c>
      <c r="D28" s="84">
        <v>1327</v>
      </c>
      <c r="E28" s="84">
        <v>841.5</v>
      </c>
      <c r="F28" s="84"/>
    </row>
    <row r="29" spans="1:6" x14ac:dyDescent="0.2">
      <c r="A29" s="53" t="s">
        <v>116</v>
      </c>
      <c r="B29" s="54" t="s">
        <v>117</v>
      </c>
      <c r="C29" s="83">
        <f>C30+C31+C32+C33+C34+C35</f>
        <v>1430854</v>
      </c>
      <c r="D29" s="83">
        <f>D30+D31+D32+D33+D34+D35</f>
        <v>1430854</v>
      </c>
      <c r="E29" s="83">
        <f>E30+E31+E32+E33+E34+E35</f>
        <v>1376041.65</v>
      </c>
      <c r="F29" s="83">
        <f>(E29*100)/D29</f>
        <v>96.169256262344021</v>
      </c>
    </row>
    <row r="30" spans="1:6" x14ac:dyDescent="0.2">
      <c r="A30" s="55" t="s">
        <v>118</v>
      </c>
      <c r="B30" s="56" t="s">
        <v>119</v>
      </c>
      <c r="C30" s="84">
        <v>66361</v>
      </c>
      <c r="D30" s="84">
        <v>66361</v>
      </c>
      <c r="E30" s="84">
        <v>103515.36</v>
      </c>
      <c r="F30" s="84"/>
    </row>
    <row r="31" spans="1:6" x14ac:dyDescent="0.2">
      <c r="A31" s="55" t="s">
        <v>120</v>
      </c>
      <c r="B31" s="56" t="s">
        <v>121</v>
      </c>
      <c r="C31" s="84">
        <v>718797</v>
      </c>
      <c r="D31" s="84">
        <v>718797</v>
      </c>
      <c r="E31" s="84">
        <v>766033.13</v>
      </c>
      <c r="F31" s="84"/>
    </row>
    <row r="32" spans="1:6" x14ac:dyDescent="0.2">
      <c r="A32" s="55" t="s">
        <v>122</v>
      </c>
      <c r="B32" s="56" t="s">
        <v>123</v>
      </c>
      <c r="C32" s="84">
        <v>596589</v>
      </c>
      <c r="D32" s="84">
        <v>596589</v>
      </c>
      <c r="E32" s="84">
        <v>427089.97</v>
      </c>
      <c r="F32" s="84"/>
    </row>
    <row r="33" spans="1:6" x14ac:dyDescent="0.2">
      <c r="A33" s="55" t="s">
        <v>124</v>
      </c>
      <c r="B33" s="56" t="s">
        <v>125</v>
      </c>
      <c r="C33" s="84">
        <v>35835</v>
      </c>
      <c r="D33" s="84">
        <v>35835</v>
      </c>
      <c r="E33" s="84">
        <v>55196.94</v>
      </c>
      <c r="F33" s="84"/>
    </row>
    <row r="34" spans="1:6" x14ac:dyDescent="0.2">
      <c r="A34" s="55" t="s">
        <v>126</v>
      </c>
      <c r="B34" s="56" t="s">
        <v>127</v>
      </c>
      <c r="C34" s="84">
        <v>6636</v>
      </c>
      <c r="D34" s="84">
        <v>6636</v>
      </c>
      <c r="E34" s="84">
        <v>10191.76</v>
      </c>
      <c r="F34" s="84"/>
    </row>
    <row r="35" spans="1:6" x14ac:dyDescent="0.2">
      <c r="A35" s="55" t="s">
        <v>128</v>
      </c>
      <c r="B35" s="56" t="s">
        <v>129</v>
      </c>
      <c r="C35" s="84">
        <v>6636</v>
      </c>
      <c r="D35" s="84">
        <v>6636</v>
      </c>
      <c r="E35" s="84">
        <v>14014.49</v>
      </c>
      <c r="F35" s="84"/>
    </row>
    <row r="36" spans="1:6" x14ac:dyDescent="0.2">
      <c r="A36" s="53" t="s">
        <v>130</v>
      </c>
      <c r="B36" s="54" t="s">
        <v>131</v>
      </c>
      <c r="C36" s="83">
        <f>C37+C38+C39+C40+C41+C42+C43+C44</f>
        <v>403144</v>
      </c>
      <c r="D36" s="83">
        <f>D37+D38+D39+D40+D41+D42+D43+D44</f>
        <v>431644</v>
      </c>
      <c r="E36" s="83">
        <f>E37+E38+E39+E40+E41+E42+E43+E44</f>
        <v>431627.31</v>
      </c>
      <c r="F36" s="83">
        <f>(E36*100)/D36</f>
        <v>99.996133387699118</v>
      </c>
    </row>
    <row r="37" spans="1:6" x14ac:dyDescent="0.2">
      <c r="A37" s="55" t="s">
        <v>132</v>
      </c>
      <c r="B37" s="56" t="s">
        <v>133</v>
      </c>
      <c r="C37" s="84">
        <v>6636</v>
      </c>
      <c r="D37" s="84">
        <v>6636</v>
      </c>
      <c r="E37" s="84">
        <v>6932.2</v>
      </c>
      <c r="F37" s="84"/>
    </row>
    <row r="38" spans="1:6" x14ac:dyDescent="0.2">
      <c r="A38" s="55" t="s">
        <v>134</v>
      </c>
      <c r="B38" s="56" t="s">
        <v>135</v>
      </c>
      <c r="C38" s="84">
        <v>39817</v>
      </c>
      <c r="D38" s="84">
        <v>68317</v>
      </c>
      <c r="E38" s="84">
        <v>72772.25</v>
      </c>
      <c r="F38" s="84"/>
    </row>
    <row r="39" spans="1:6" x14ac:dyDescent="0.2">
      <c r="A39" s="55" t="s">
        <v>136</v>
      </c>
      <c r="B39" s="56" t="s">
        <v>137</v>
      </c>
      <c r="C39" s="84">
        <v>6636</v>
      </c>
      <c r="D39" s="84">
        <v>6636</v>
      </c>
      <c r="E39" s="84">
        <v>6156.82</v>
      </c>
      <c r="F39" s="84"/>
    </row>
    <row r="40" spans="1:6" x14ac:dyDescent="0.2">
      <c r="A40" s="55" t="s">
        <v>138</v>
      </c>
      <c r="B40" s="56" t="s">
        <v>139</v>
      </c>
      <c r="C40" s="84">
        <v>232265</v>
      </c>
      <c r="D40" s="84">
        <v>232265</v>
      </c>
      <c r="E40" s="84">
        <v>268839.21999999997</v>
      </c>
      <c r="F40" s="84"/>
    </row>
    <row r="41" spans="1:6" x14ac:dyDescent="0.2">
      <c r="A41" s="55" t="s">
        <v>140</v>
      </c>
      <c r="B41" s="56" t="s">
        <v>141</v>
      </c>
      <c r="C41" s="84">
        <v>66361</v>
      </c>
      <c r="D41" s="84">
        <v>66361</v>
      </c>
      <c r="E41" s="84">
        <v>34551.620000000003</v>
      </c>
      <c r="F41" s="84"/>
    </row>
    <row r="42" spans="1:6" x14ac:dyDescent="0.2">
      <c r="A42" s="55" t="s">
        <v>142</v>
      </c>
      <c r="B42" s="56" t="s">
        <v>143</v>
      </c>
      <c r="C42" s="84">
        <v>44595</v>
      </c>
      <c r="D42" s="84">
        <v>44595</v>
      </c>
      <c r="E42" s="84">
        <v>22686.15</v>
      </c>
      <c r="F42" s="84"/>
    </row>
    <row r="43" spans="1:6" x14ac:dyDescent="0.2">
      <c r="A43" s="55" t="s">
        <v>144</v>
      </c>
      <c r="B43" s="56" t="s">
        <v>145</v>
      </c>
      <c r="C43" s="84">
        <v>198</v>
      </c>
      <c r="D43" s="84">
        <v>198</v>
      </c>
      <c r="E43" s="84">
        <v>140.51</v>
      </c>
      <c r="F43" s="84"/>
    </row>
    <row r="44" spans="1:6" x14ac:dyDescent="0.2">
      <c r="A44" s="55" t="s">
        <v>146</v>
      </c>
      <c r="B44" s="56" t="s">
        <v>147</v>
      </c>
      <c r="C44" s="84">
        <v>6636</v>
      </c>
      <c r="D44" s="84">
        <v>6636</v>
      </c>
      <c r="E44" s="84">
        <v>19548.54</v>
      </c>
      <c r="F44" s="84"/>
    </row>
    <row r="45" spans="1:6" x14ac:dyDescent="0.2">
      <c r="A45" s="53" t="s">
        <v>148</v>
      </c>
      <c r="B45" s="54" t="s">
        <v>149</v>
      </c>
      <c r="C45" s="83">
        <f>C46+C47+C48+C49+C50</f>
        <v>92795</v>
      </c>
      <c r="D45" s="83">
        <f>D46+D47+D48+D49+D50</f>
        <v>92795</v>
      </c>
      <c r="E45" s="83">
        <f>E46+E47+E48+E49+E50</f>
        <v>118695.34</v>
      </c>
      <c r="F45" s="83">
        <f>(E45*100)/D45</f>
        <v>127.91135298238052</v>
      </c>
    </row>
    <row r="46" spans="1:6" x14ac:dyDescent="0.2">
      <c r="A46" s="55" t="s">
        <v>150</v>
      </c>
      <c r="B46" s="56" t="s">
        <v>151</v>
      </c>
      <c r="C46" s="84">
        <v>79704</v>
      </c>
      <c r="D46" s="84">
        <v>79704</v>
      </c>
      <c r="E46" s="84">
        <v>106589.28</v>
      </c>
      <c r="F46" s="84"/>
    </row>
    <row r="47" spans="1:6" x14ac:dyDescent="0.2">
      <c r="A47" s="55" t="s">
        <v>152</v>
      </c>
      <c r="B47" s="56" t="s">
        <v>153</v>
      </c>
      <c r="C47" s="84">
        <v>2654</v>
      </c>
      <c r="D47" s="84">
        <v>2654</v>
      </c>
      <c r="E47" s="84">
        <v>2939.44</v>
      </c>
      <c r="F47" s="84"/>
    </row>
    <row r="48" spans="1:6" x14ac:dyDescent="0.2">
      <c r="A48" s="55" t="s">
        <v>154</v>
      </c>
      <c r="B48" s="56" t="s">
        <v>155</v>
      </c>
      <c r="C48" s="84">
        <v>398</v>
      </c>
      <c r="D48" s="84">
        <v>398</v>
      </c>
      <c r="E48" s="84">
        <v>536.45000000000005</v>
      </c>
      <c r="F48" s="84"/>
    </row>
    <row r="49" spans="1:6" x14ac:dyDescent="0.2">
      <c r="A49" s="55" t="s">
        <v>156</v>
      </c>
      <c r="B49" s="56" t="s">
        <v>157</v>
      </c>
      <c r="C49" s="84">
        <v>85</v>
      </c>
      <c r="D49" s="84">
        <v>85</v>
      </c>
      <c r="E49" s="84">
        <v>84.94</v>
      </c>
      <c r="F49" s="84"/>
    </row>
    <row r="50" spans="1:6" x14ac:dyDescent="0.2">
      <c r="A50" s="55" t="s">
        <v>158</v>
      </c>
      <c r="B50" s="56" t="s">
        <v>149</v>
      </c>
      <c r="C50" s="84">
        <v>9954</v>
      </c>
      <c r="D50" s="84">
        <v>9954</v>
      </c>
      <c r="E50" s="84">
        <v>8545.23</v>
      </c>
      <c r="F50" s="84"/>
    </row>
    <row r="51" spans="1:6" x14ac:dyDescent="0.2">
      <c r="A51" s="51" t="s">
        <v>159</v>
      </c>
      <c r="B51" s="52" t="s">
        <v>160</v>
      </c>
      <c r="C51" s="82">
        <f>C52+C54</f>
        <v>3982</v>
      </c>
      <c r="D51" s="82">
        <f>D52+D54</f>
        <v>4568</v>
      </c>
      <c r="E51" s="82">
        <f>E52+E54</f>
        <v>3903.24</v>
      </c>
      <c r="F51" s="81">
        <f>(E51*100)/D51</f>
        <v>85.447460595446586</v>
      </c>
    </row>
    <row r="52" spans="1:6" x14ac:dyDescent="0.2">
      <c r="A52" s="53" t="s">
        <v>161</v>
      </c>
      <c r="B52" s="54" t="s">
        <v>162</v>
      </c>
      <c r="C52" s="83">
        <f>C53</f>
        <v>664</v>
      </c>
      <c r="D52" s="83">
        <f>D53</f>
        <v>664</v>
      </c>
      <c r="E52" s="83">
        <f>E53</f>
        <v>0</v>
      </c>
      <c r="F52" s="83">
        <f>(E52*100)/D52</f>
        <v>0</v>
      </c>
    </row>
    <row r="53" spans="1:6" ht="25.5" x14ac:dyDescent="0.2">
      <c r="A53" s="55" t="s">
        <v>163</v>
      </c>
      <c r="B53" s="56" t="s">
        <v>164</v>
      </c>
      <c r="C53" s="84">
        <v>664</v>
      </c>
      <c r="D53" s="84">
        <v>664</v>
      </c>
      <c r="E53" s="84">
        <v>0</v>
      </c>
      <c r="F53" s="84"/>
    </row>
    <row r="54" spans="1:6" x14ac:dyDescent="0.2">
      <c r="A54" s="53" t="s">
        <v>165</v>
      </c>
      <c r="B54" s="54" t="s">
        <v>166</v>
      </c>
      <c r="C54" s="83">
        <f>C55</f>
        <v>3318</v>
      </c>
      <c r="D54" s="83">
        <f>D55</f>
        <v>3904</v>
      </c>
      <c r="E54" s="83">
        <f>E55</f>
        <v>3903.24</v>
      </c>
      <c r="F54" s="83">
        <f>(E54*100)/D54</f>
        <v>99.980532786885249</v>
      </c>
    </row>
    <row r="55" spans="1:6" x14ac:dyDescent="0.2">
      <c r="A55" s="55" t="s">
        <v>167</v>
      </c>
      <c r="B55" s="56" t="s">
        <v>168</v>
      </c>
      <c r="C55" s="84">
        <v>3318</v>
      </c>
      <c r="D55" s="84">
        <v>3904</v>
      </c>
      <c r="E55" s="84">
        <v>3903.24</v>
      </c>
      <c r="F55" s="84"/>
    </row>
    <row r="56" spans="1:6" x14ac:dyDescent="0.2">
      <c r="A56" s="49" t="s">
        <v>175</v>
      </c>
      <c r="B56" s="50" t="s">
        <v>176</v>
      </c>
      <c r="C56" s="80">
        <f>C57+C66</f>
        <v>100160</v>
      </c>
      <c r="D56" s="80">
        <f>D57+D66</f>
        <v>106206</v>
      </c>
      <c r="E56" s="80">
        <f>E57+E66</f>
        <v>105613.07999999999</v>
      </c>
      <c r="F56" s="81">
        <f>(E56*100)/D56</f>
        <v>99.441726456132429</v>
      </c>
    </row>
    <row r="57" spans="1:6" x14ac:dyDescent="0.2">
      <c r="A57" s="51" t="s">
        <v>177</v>
      </c>
      <c r="B57" s="52" t="s">
        <v>178</v>
      </c>
      <c r="C57" s="82">
        <f>C58+C64</f>
        <v>100160</v>
      </c>
      <c r="D57" s="82">
        <f>D58+D64</f>
        <v>100159</v>
      </c>
      <c r="E57" s="82">
        <f>E58+E64</f>
        <v>99566.939999999988</v>
      </c>
      <c r="F57" s="81">
        <f>(E57*100)/D57</f>
        <v>99.408879880989232</v>
      </c>
    </row>
    <row r="58" spans="1:6" x14ac:dyDescent="0.2">
      <c r="A58" s="53" t="s">
        <v>179</v>
      </c>
      <c r="B58" s="54" t="s">
        <v>180</v>
      </c>
      <c r="C58" s="83">
        <f>C59+C60+C61+C62+C63</f>
        <v>74288</v>
      </c>
      <c r="D58" s="83">
        <f>D59+D60+D61+D62+D63</f>
        <v>74288</v>
      </c>
      <c r="E58" s="83">
        <f>E59+E60+E61+E62+E63</f>
        <v>73699.26999999999</v>
      </c>
      <c r="F58" s="83">
        <f>(E58*100)/D58</f>
        <v>99.207503230669829</v>
      </c>
    </row>
    <row r="59" spans="1:6" x14ac:dyDescent="0.2">
      <c r="A59" s="55" t="s">
        <v>181</v>
      </c>
      <c r="B59" s="56" t="s">
        <v>182</v>
      </c>
      <c r="C59" s="84">
        <v>0</v>
      </c>
      <c r="D59" s="84">
        <v>0</v>
      </c>
      <c r="E59" s="84">
        <v>2181.5</v>
      </c>
      <c r="F59" s="84"/>
    </row>
    <row r="60" spans="1:6" x14ac:dyDescent="0.2">
      <c r="A60" s="55" t="s">
        <v>183</v>
      </c>
      <c r="B60" s="56" t="s">
        <v>184</v>
      </c>
      <c r="C60" s="84">
        <v>0</v>
      </c>
      <c r="D60" s="84">
        <v>0</v>
      </c>
      <c r="E60" s="84">
        <v>0</v>
      </c>
      <c r="F60" s="84"/>
    </row>
    <row r="61" spans="1:6" x14ac:dyDescent="0.2">
      <c r="A61" s="55" t="s">
        <v>185</v>
      </c>
      <c r="B61" s="56" t="s">
        <v>186</v>
      </c>
      <c r="C61" s="84">
        <v>13272</v>
      </c>
      <c r="D61" s="84">
        <v>13272</v>
      </c>
      <c r="E61" s="84">
        <v>38630</v>
      </c>
      <c r="F61" s="84"/>
    </row>
    <row r="62" spans="1:6" x14ac:dyDescent="0.2">
      <c r="A62" s="55" t="s">
        <v>187</v>
      </c>
      <c r="B62" s="56" t="s">
        <v>188</v>
      </c>
      <c r="C62" s="84">
        <v>0</v>
      </c>
      <c r="D62" s="84">
        <v>0</v>
      </c>
      <c r="E62" s="84">
        <v>192.45</v>
      </c>
      <c r="F62" s="84"/>
    </row>
    <row r="63" spans="1:6" x14ac:dyDescent="0.2">
      <c r="A63" s="55" t="s">
        <v>189</v>
      </c>
      <c r="B63" s="56" t="s">
        <v>190</v>
      </c>
      <c r="C63" s="84">
        <v>61016</v>
      </c>
      <c r="D63" s="84">
        <v>61016</v>
      </c>
      <c r="E63" s="84">
        <v>32695.32</v>
      </c>
      <c r="F63" s="84"/>
    </row>
    <row r="64" spans="1:6" x14ac:dyDescent="0.2">
      <c r="A64" s="53" t="s">
        <v>193</v>
      </c>
      <c r="B64" s="54" t="s">
        <v>194</v>
      </c>
      <c r="C64" s="83">
        <f>C65</f>
        <v>25872</v>
      </c>
      <c r="D64" s="83">
        <f>D65</f>
        <v>25871</v>
      </c>
      <c r="E64" s="83">
        <f>E65</f>
        <v>25867.67</v>
      </c>
      <c r="F64" s="83">
        <f>(E64*100)/D64</f>
        <v>99.987128444977003</v>
      </c>
    </row>
    <row r="65" spans="1:6" x14ac:dyDescent="0.2">
      <c r="A65" s="55" t="s">
        <v>195</v>
      </c>
      <c r="B65" s="56" t="s">
        <v>196</v>
      </c>
      <c r="C65" s="84">
        <v>25872</v>
      </c>
      <c r="D65" s="84">
        <v>25871</v>
      </c>
      <c r="E65" s="84">
        <v>25867.67</v>
      </c>
      <c r="F65" s="84"/>
    </row>
    <row r="66" spans="1:6" x14ac:dyDescent="0.2">
      <c r="A66" s="51" t="s">
        <v>197</v>
      </c>
      <c r="B66" s="52" t="s">
        <v>198</v>
      </c>
      <c r="C66" s="82">
        <f t="shared" ref="C66:E67" si="0">C67</f>
        <v>0</v>
      </c>
      <c r="D66" s="82">
        <f t="shared" si="0"/>
        <v>6047</v>
      </c>
      <c r="E66" s="82">
        <f t="shared" si="0"/>
        <v>6046.14</v>
      </c>
      <c r="F66" s="81">
        <f>(E66*100)/D66</f>
        <v>99.985778071771122</v>
      </c>
    </row>
    <row r="67" spans="1:6" ht="25.5" x14ac:dyDescent="0.2">
      <c r="A67" s="53" t="s">
        <v>199</v>
      </c>
      <c r="B67" s="54" t="s">
        <v>200</v>
      </c>
      <c r="C67" s="83">
        <f t="shared" si="0"/>
        <v>0</v>
      </c>
      <c r="D67" s="83">
        <f t="shared" si="0"/>
        <v>6047</v>
      </c>
      <c r="E67" s="83">
        <f t="shared" si="0"/>
        <v>6046.14</v>
      </c>
      <c r="F67" s="83">
        <f>(E67*100)/D67</f>
        <v>99.985778071771122</v>
      </c>
    </row>
    <row r="68" spans="1:6" x14ac:dyDescent="0.2">
      <c r="A68" s="55" t="s">
        <v>201</v>
      </c>
      <c r="B68" s="56" t="s">
        <v>200</v>
      </c>
      <c r="C68" s="84">
        <v>0</v>
      </c>
      <c r="D68" s="84">
        <v>6047</v>
      </c>
      <c r="E68" s="84">
        <v>6046.14</v>
      </c>
      <c r="F68" s="84"/>
    </row>
    <row r="69" spans="1:6" x14ac:dyDescent="0.2">
      <c r="A69" s="49" t="s">
        <v>55</v>
      </c>
      <c r="B69" s="50" t="s">
        <v>56</v>
      </c>
      <c r="C69" s="80">
        <f t="shared" ref="C69:E70" si="1">C70</f>
        <v>9376414</v>
      </c>
      <c r="D69" s="80">
        <f t="shared" si="1"/>
        <v>9178381</v>
      </c>
      <c r="E69" s="80">
        <f t="shared" si="1"/>
        <v>9144563.3200000003</v>
      </c>
      <c r="F69" s="81">
        <f>(E69*100)/D69</f>
        <v>99.631550705946935</v>
      </c>
    </row>
    <row r="70" spans="1:6" x14ac:dyDescent="0.2">
      <c r="A70" s="51" t="s">
        <v>71</v>
      </c>
      <c r="B70" s="52" t="s">
        <v>72</v>
      </c>
      <c r="C70" s="82">
        <f t="shared" si="1"/>
        <v>9376414</v>
      </c>
      <c r="D70" s="82">
        <f t="shared" si="1"/>
        <v>9178381</v>
      </c>
      <c r="E70" s="82">
        <f t="shared" si="1"/>
        <v>9144563.3200000003</v>
      </c>
      <c r="F70" s="81">
        <f>(E70*100)/D70</f>
        <v>99.631550705946935</v>
      </c>
    </row>
    <row r="71" spans="1:6" ht="25.5" x14ac:dyDescent="0.2">
      <c r="A71" s="53" t="s">
        <v>73</v>
      </c>
      <c r="B71" s="54" t="s">
        <v>74</v>
      </c>
      <c r="C71" s="83">
        <f>C72+C73</f>
        <v>9376414</v>
      </c>
      <c r="D71" s="83">
        <f>D72+D73</f>
        <v>9178381</v>
      </c>
      <c r="E71" s="83">
        <f>E72+E73</f>
        <v>9144563.3200000003</v>
      </c>
      <c r="F71" s="83">
        <f>(E71*100)/D71</f>
        <v>99.631550705946935</v>
      </c>
    </row>
    <row r="72" spans="1:6" x14ac:dyDescent="0.2">
      <c r="A72" s="55" t="s">
        <v>75</v>
      </c>
      <c r="B72" s="56" t="s">
        <v>76</v>
      </c>
      <c r="C72" s="84">
        <v>9276254</v>
      </c>
      <c r="D72" s="84">
        <v>9072175</v>
      </c>
      <c r="E72" s="84">
        <v>9038950.2400000002</v>
      </c>
      <c r="F72" s="84"/>
    </row>
    <row r="73" spans="1:6" ht="25.5" x14ac:dyDescent="0.2">
      <c r="A73" s="55" t="s">
        <v>77</v>
      </c>
      <c r="B73" s="56" t="s">
        <v>78</v>
      </c>
      <c r="C73" s="84">
        <v>100160</v>
      </c>
      <c r="D73" s="84">
        <v>106206</v>
      </c>
      <c r="E73" s="84">
        <v>105613.08</v>
      </c>
      <c r="F73" s="84"/>
    </row>
    <row r="74" spans="1:6" x14ac:dyDescent="0.2">
      <c r="A74" s="48" t="s">
        <v>213</v>
      </c>
      <c r="B74" s="48" t="s">
        <v>220</v>
      </c>
      <c r="C74" s="78">
        <f t="shared" ref="C74:E77" si="2">C75</f>
        <v>32272</v>
      </c>
      <c r="D74" s="78">
        <f t="shared" si="2"/>
        <v>35000</v>
      </c>
      <c r="E74" s="78">
        <f t="shared" si="2"/>
        <v>34106.11</v>
      </c>
      <c r="F74" s="79">
        <f>(E74*100)/D74</f>
        <v>97.44602857142857</v>
      </c>
    </row>
    <row r="75" spans="1:6" x14ac:dyDescent="0.2">
      <c r="A75" s="49" t="s">
        <v>85</v>
      </c>
      <c r="B75" s="50" t="s">
        <v>86</v>
      </c>
      <c r="C75" s="80">
        <f t="shared" si="2"/>
        <v>32272</v>
      </c>
      <c r="D75" s="80">
        <f t="shared" si="2"/>
        <v>35000</v>
      </c>
      <c r="E75" s="80">
        <f t="shared" si="2"/>
        <v>34106.11</v>
      </c>
      <c r="F75" s="81">
        <f>(E75*100)/D75</f>
        <v>97.44602857142857</v>
      </c>
    </row>
    <row r="76" spans="1:6" x14ac:dyDescent="0.2">
      <c r="A76" s="51" t="s">
        <v>169</v>
      </c>
      <c r="B76" s="52" t="s">
        <v>170</v>
      </c>
      <c r="C76" s="82">
        <f t="shared" si="2"/>
        <v>32272</v>
      </c>
      <c r="D76" s="82">
        <f t="shared" si="2"/>
        <v>35000</v>
      </c>
      <c r="E76" s="82">
        <f t="shared" si="2"/>
        <v>34106.11</v>
      </c>
      <c r="F76" s="81">
        <f>(E76*100)/D76</f>
        <v>97.44602857142857</v>
      </c>
    </row>
    <row r="77" spans="1:6" x14ac:dyDescent="0.2">
      <c r="A77" s="53" t="s">
        <v>171</v>
      </c>
      <c r="B77" s="54" t="s">
        <v>172</v>
      </c>
      <c r="C77" s="83">
        <f t="shared" si="2"/>
        <v>32272</v>
      </c>
      <c r="D77" s="83">
        <f t="shared" si="2"/>
        <v>35000</v>
      </c>
      <c r="E77" s="83">
        <f t="shared" si="2"/>
        <v>34106.11</v>
      </c>
      <c r="F77" s="83">
        <f>(E77*100)/D77</f>
        <v>97.44602857142857</v>
      </c>
    </row>
    <row r="78" spans="1:6" x14ac:dyDescent="0.2">
      <c r="A78" s="55" t="s">
        <v>173</v>
      </c>
      <c r="B78" s="56" t="s">
        <v>174</v>
      </c>
      <c r="C78" s="84">
        <v>32272</v>
      </c>
      <c r="D78" s="84">
        <v>35000</v>
      </c>
      <c r="E78" s="84">
        <v>34106.11</v>
      </c>
      <c r="F78" s="84"/>
    </row>
    <row r="79" spans="1:6" x14ac:dyDescent="0.2">
      <c r="A79" s="49" t="s">
        <v>55</v>
      </c>
      <c r="B79" s="50" t="s">
        <v>56</v>
      </c>
      <c r="C79" s="80">
        <f t="shared" ref="C79:E81" si="3">C80</f>
        <v>32272</v>
      </c>
      <c r="D79" s="80">
        <f t="shared" si="3"/>
        <v>35000</v>
      </c>
      <c r="E79" s="80">
        <f t="shared" si="3"/>
        <v>34106.11</v>
      </c>
      <c r="F79" s="81">
        <f>(E79*100)/D79</f>
        <v>97.44602857142857</v>
      </c>
    </row>
    <row r="80" spans="1:6" x14ac:dyDescent="0.2">
      <c r="A80" s="51" t="s">
        <v>57</v>
      </c>
      <c r="B80" s="52" t="s">
        <v>58</v>
      </c>
      <c r="C80" s="82">
        <f t="shared" si="3"/>
        <v>32272</v>
      </c>
      <c r="D80" s="82">
        <f t="shared" si="3"/>
        <v>35000</v>
      </c>
      <c r="E80" s="82">
        <f t="shared" si="3"/>
        <v>34106.11</v>
      </c>
      <c r="F80" s="81">
        <f>(E80*100)/D80</f>
        <v>97.44602857142857</v>
      </c>
    </row>
    <row r="81" spans="1:6" x14ac:dyDescent="0.2">
      <c r="A81" s="53" t="s">
        <v>59</v>
      </c>
      <c r="B81" s="54" t="s">
        <v>60</v>
      </c>
      <c r="C81" s="83">
        <f t="shared" si="3"/>
        <v>32272</v>
      </c>
      <c r="D81" s="83">
        <f t="shared" si="3"/>
        <v>35000</v>
      </c>
      <c r="E81" s="83">
        <f t="shared" si="3"/>
        <v>34106.11</v>
      </c>
      <c r="F81" s="83">
        <f>(E81*100)/D81</f>
        <v>97.44602857142857</v>
      </c>
    </row>
    <row r="82" spans="1:6" x14ac:dyDescent="0.2">
      <c r="A82" s="55" t="s">
        <v>61</v>
      </c>
      <c r="B82" s="56" t="s">
        <v>62</v>
      </c>
      <c r="C82" s="84">
        <v>32272</v>
      </c>
      <c r="D82" s="84">
        <v>35000</v>
      </c>
      <c r="E82" s="84">
        <v>34106.11</v>
      </c>
      <c r="F82" s="84"/>
    </row>
    <row r="83" spans="1:6" ht="38.25" x14ac:dyDescent="0.2">
      <c r="A83" s="47" t="s">
        <v>221</v>
      </c>
      <c r="B83" s="47" t="s">
        <v>222</v>
      </c>
      <c r="C83" s="47" t="s">
        <v>47</v>
      </c>
      <c r="D83" s="47" t="s">
        <v>216</v>
      </c>
      <c r="E83" s="47" t="s">
        <v>217</v>
      </c>
      <c r="F83" s="47" t="s">
        <v>218</v>
      </c>
    </row>
    <row r="84" spans="1:6" x14ac:dyDescent="0.2">
      <c r="A84" s="48" t="s">
        <v>87</v>
      </c>
      <c r="B84" s="48" t="s">
        <v>223</v>
      </c>
      <c r="C84" s="78">
        <f>C85+C112</f>
        <v>205718</v>
      </c>
      <c r="D84" s="78">
        <f>D85+D112</f>
        <v>325804</v>
      </c>
      <c r="E84" s="78">
        <f>E85+E112</f>
        <v>313049.99</v>
      </c>
      <c r="F84" s="79">
        <f>(E84*100)/D84</f>
        <v>96.085373414691048</v>
      </c>
    </row>
    <row r="85" spans="1:6" x14ac:dyDescent="0.2">
      <c r="A85" s="49" t="s">
        <v>85</v>
      </c>
      <c r="B85" s="50" t="s">
        <v>86</v>
      </c>
      <c r="C85" s="80">
        <f>C86+C109</f>
        <v>126085</v>
      </c>
      <c r="D85" s="80">
        <f>D86+D109</f>
        <v>211020</v>
      </c>
      <c r="E85" s="80">
        <f>E86+E109</f>
        <v>205541.21</v>
      </c>
      <c r="F85" s="81">
        <f>(E85*100)/D85</f>
        <v>97.403663159890058</v>
      </c>
    </row>
    <row r="86" spans="1:6" x14ac:dyDescent="0.2">
      <c r="A86" s="51" t="s">
        <v>106</v>
      </c>
      <c r="B86" s="52" t="s">
        <v>107</v>
      </c>
      <c r="C86" s="82">
        <f>C87+C90+C97+C104</f>
        <v>125421</v>
      </c>
      <c r="D86" s="82">
        <f>D87+D90+D97+D104</f>
        <v>210020</v>
      </c>
      <c r="E86" s="82">
        <f>E87+E90+E97+E104</f>
        <v>204616.38999999998</v>
      </c>
      <c r="F86" s="81">
        <f>(E86*100)/D86</f>
        <v>97.427097419293403</v>
      </c>
    </row>
    <row r="87" spans="1:6" x14ac:dyDescent="0.2">
      <c r="A87" s="53" t="s">
        <v>108</v>
      </c>
      <c r="B87" s="54" t="s">
        <v>109</v>
      </c>
      <c r="C87" s="83">
        <f>C88+C89</f>
        <v>664</v>
      </c>
      <c r="D87" s="83">
        <f>D88+D89</f>
        <v>3700</v>
      </c>
      <c r="E87" s="83">
        <f>E88+E89</f>
        <v>1642.44</v>
      </c>
      <c r="F87" s="83">
        <f>(E87*100)/D87</f>
        <v>44.390270270270271</v>
      </c>
    </row>
    <row r="88" spans="1:6" x14ac:dyDescent="0.2">
      <c r="A88" s="55" t="s">
        <v>110</v>
      </c>
      <c r="B88" s="56" t="s">
        <v>111</v>
      </c>
      <c r="C88" s="84">
        <v>664</v>
      </c>
      <c r="D88" s="84">
        <v>500</v>
      </c>
      <c r="E88" s="84">
        <v>450.94</v>
      </c>
      <c r="F88" s="84"/>
    </row>
    <row r="89" spans="1:6" x14ac:dyDescent="0.2">
      <c r="A89" s="55" t="s">
        <v>114</v>
      </c>
      <c r="B89" s="56" t="s">
        <v>115</v>
      </c>
      <c r="C89" s="84">
        <v>0</v>
      </c>
      <c r="D89" s="84">
        <v>3200</v>
      </c>
      <c r="E89" s="84">
        <v>1191.5</v>
      </c>
      <c r="F89" s="84"/>
    </row>
    <row r="90" spans="1:6" x14ac:dyDescent="0.2">
      <c r="A90" s="53" t="s">
        <v>116</v>
      </c>
      <c r="B90" s="54" t="s">
        <v>117</v>
      </c>
      <c r="C90" s="83">
        <f>C91+C92+C93+C94+C95+C96</f>
        <v>66361</v>
      </c>
      <c r="D90" s="83">
        <f>D91+D92+D93+D94+D95+D96</f>
        <v>104420</v>
      </c>
      <c r="E90" s="83">
        <f>E91+E92+E93+E94+E95+E96</f>
        <v>103497.86</v>
      </c>
      <c r="F90" s="83">
        <f>(E90*100)/D90</f>
        <v>99.116893315456807</v>
      </c>
    </row>
    <row r="91" spans="1:6" x14ac:dyDescent="0.2">
      <c r="A91" s="55" t="s">
        <v>118</v>
      </c>
      <c r="B91" s="56" t="s">
        <v>119</v>
      </c>
      <c r="C91" s="84">
        <v>2654</v>
      </c>
      <c r="D91" s="84">
        <v>2100</v>
      </c>
      <c r="E91" s="84">
        <v>2000.14</v>
      </c>
      <c r="F91" s="84"/>
    </row>
    <row r="92" spans="1:6" x14ac:dyDescent="0.2">
      <c r="A92" s="55" t="s">
        <v>120</v>
      </c>
      <c r="B92" s="56" t="s">
        <v>121</v>
      </c>
      <c r="C92" s="84">
        <v>13272</v>
      </c>
      <c r="D92" s="84">
        <v>18000</v>
      </c>
      <c r="E92" s="84">
        <v>17951.37</v>
      </c>
      <c r="F92" s="84"/>
    </row>
    <row r="93" spans="1:6" x14ac:dyDescent="0.2">
      <c r="A93" s="55" t="s">
        <v>122</v>
      </c>
      <c r="B93" s="56" t="s">
        <v>123</v>
      </c>
      <c r="C93" s="84">
        <v>2654</v>
      </c>
      <c r="D93" s="84">
        <v>2000</v>
      </c>
      <c r="E93" s="84">
        <v>2005.66</v>
      </c>
      <c r="F93" s="84"/>
    </row>
    <row r="94" spans="1:6" x14ac:dyDescent="0.2">
      <c r="A94" s="55" t="s">
        <v>124</v>
      </c>
      <c r="B94" s="56" t="s">
        <v>125</v>
      </c>
      <c r="C94" s="84">
        <v>39817</v>
      </c>
      <c r="D94" s="84">
        <v>73000</v>
      </c>
      <c r="E94" s="84">
        <v>72672.13</v>
      </c>
      <c r="F94" s="84"/>
    </row>
    <row r="95" spans="1:6" x14ac:dyDescent="0.2">
      <c r="A95" s="55" t="s">
        <v>126</v>
      </c>
      <c r="B95" s="56" t="s">
        <v>127</v>
      </c>
      <c r="C95" s="84">
        <v>3982</v>
      </c>
      <c r="D95" s="84">
        <v>8700</v>
      </c>
      <c r="E95" s="84">
        <v>8385.11</v>
      </c>
      <c r="F95" s="84"/>
    </row>
    <row r="96" spans="1:6" x14ac:dyDescent="0.2">
      <c r="A96" s="55" t="s">
        <v>128</v>
      </c>
      <c r="B96" s="56" t="s">
        <v>129</v>
      </c>
      <c r="C96" s="84">
        <v>3982</v>
      </c>
      <c r="D96" s="84">
        <v>620</v>
      </c>
      <c r="E96" s="84">
        <v>483.45</v>
      </c>
      <c r="F96" s="84"/>
    </row>
    <row r="97" spans="1:6" x14ac:dyDescent="0.2">
      <c r="A97" s="53" t="s">
        <v>130</v>
      </c>
      <c r="B97" s="54" t="s">
        <v>131</v>
      </c>
      <c r="C97" s="83">
        <f>C98+C99+C100+C101+C102+C103</f>
        <v>16590</v>
      </c>
      <c r="D97" s="83">
        <f>D98+D99+D100+D101+D102+D103</f>
        <v>14100</v>
      </c>
      <c r="E97" s="83">
        <f>E98+E99+E100+E101+E102+E103</f>
        <v>12513.29</v>
      </c>
      <c r="F97" s="83">
        <f>(E97*100)/D97</f>
        <v>88.746737588652479</v>
      </c>
    </row>
    <row r="98" spans="1:6" x14ac:dyDescent="0.2">
      <c r="A98" s="55" t="s">
        <v>132</v>
      </c>
      <c r="B98" s="56" t="s">
        <v>133</v>
      </c>
      <c r="C98" s="84">
        <v>664</v>
      </c>
      <c r="D98" s="84">
        <v>200</v>
      </c>
      <c r="E98" s="84">
        <v>186.38</v>
      </c>
      <c r="F98" s="84"/>
    </row>
    <row r="99" spans="1:6" x14ac:dyDescent="0.2">
      <c r="A99" s="55" t="s">
        <v>134</v>
      </c>
      <c r="B99" s="56" t="s">
        <v>135</v>
      </c>
      <c r="C99" s="84">
        <v>13272</v>
      </c>
      <c r="D99" s="84">
        <v>7000</v>
      </c>
      <c r="E99" s="84">
        <v>6964.33</v>
      </c>
      <c r="F99" s="84"/>
    </row>
    <row r="100" spans="1:6" x14ac:dyDescent="0.2">
      <c r="A100" s="55" t="s">
        <v>136</v>
      </c>
      <c r="B100" s="56" t="s">
        <v>137</v>
      </c>
      <c r="C100" s="84">
        <v>0</v>
      </c>
      <c r="D100" s="84">
        <v>0</v>
      </c>
      <c r="E100" s="84">
        <v>5.71</v>
      </c>
      <c r="F100" s="84"/>
    </row>
    <row r="101" spans="1:6" x14ac:dyDescent="0.2">
      <c r="A101" s="55" t="s">
        <v>140</v>
      </c>
      <c r="B101" s="56" t="s">
        <v>141</v>
      </c>
      <c r="C101" s="84">
        <v>0</v>
      </c>
      <c r="D101" s="84">
        <v>2400</v>
      </c>
      <c r="E101" s="84">
        <v>924.68</v>
      </c>
      <c r="F101" s="84"/>
    </row>
    <row r="102" spans="1:6" x14ac:dyDescent="0.2">
      <c r="A102" s="55" t="s">
        <v>142</v>
      </c>
      <c r="B102" s="56" t="s">
        <v>143</v>
      </c>
      <c r="C102" s="84">
        <v>0</v>
      </c>
      <c r="D102" s="84">
        <v>1500</v>
      </c>
      <c r="E102" s="84">
        <v>1454.06</v>
      </c>
      <c r="F102" s="84"/>
    </row>
    <row r="103" spans="1:6" x14ac:dyDescent="0.2">
      <c r="A103" s="55" t="s">
        <v>146</v>
      </c>
      <c r="B103" s="56" t="s">
        <v>147</v>
      </c>
      <c r="C103" s="84">
        <v>2654</v>
      </c>
      <c r="D103" s="84">
        <v>3000</v>
      </c>
      <c r="E103" s="84">
        <v>2978.13</v>
      </c>
      <c r="F103" s="84"/>
    </row>
    <row r="104" spans="1:6" x14ac:dyDescent="0.2">
      <c r="A104" s="53" t="s">
        <v>148</v>
      </c>
      <c r="B104" s="54" t="s">
        <v>149</v>
      </c>
      <c r="C104" s="83">
        <f>C105+C106+C107+C108</f>
        <v>41806</v>
      </c>
      <c r="D104" s="83">
        <f>D105+D106+D107+D108</f>
        <v>87800</v>
      </c>
      <c r="E104" s="83">
        <f>E105+E106+E107+E108</f>
        <v>86962.799999999988</v>
      </c>
      <c r="F104" s="83">
        <f>(E104*100)/D104</f>
        <v>99.046469248291544</v>
      </c>
    </row>
    <row r="105" spans="1:6" x14ac:dyDescent="0.2">
      <c r="A105" s="55" t="s">
        <v>150</v>
      </c>
      <c r="B105" s="56" t="s">
        <v>151</v>
      </c>
      <c r="C105" s="84">
        <v>39816</v>
      </c>
      <c r="D105" s="84">
        <v>52000</v>
      </c>
      <c r="E105" s="84">
        <v>51327.03</v>
      </c>
      <c r="F105" s="84"/>
    </row>
    <row r="106" spans="1:6" x14ac:dyDescent="0.2">
      <c r="A106" s="55" t="s">
        <v>152</v>
      </c>
      <c r="B106" s="56" t="s">
        <v>153</v>
      </c>
      <c r="C106" s="84">
        <v>265</v>
      </c>
      <c r="D106" s="84">
        <v>300</v>
      </c>
      <c r="E106" s="84">
        <v>277.72000000000003</v>
      </c>
      <c r="F106" s="84"/>
    </row>
    <row r="107" spans="1:6" x14ac:dyDescent="0.2">
      <c r="A107" s="55" t="s">
        <v>154</v>
      </c>
      <c r="B107" s="56" t="s">
        <v>155</v>
      </c>
      <c r="C107" s="84">
        <v>398</v>
      </c>
      <c r="D107" s="84">
        <v>500</v>
      </c>
      <c r="E107" s="84">
        <v>495.81</v>
      </c>
      <c r="F107" s="84"/>
    </row>
    <row r="108" spans="1:6" x14ac:dyDescent="0.2">
      <c r="A108" s="55" t="s">
        <v>158</v>
      </c>
      <c r="B108" s="56" t="s">
        <v>149</v>
      </c>
      <c r="C108" s="84">
        <v>1327</v>
      </c>
      <c r="D108" s="84">
        <v>35000</v>
      </c>
      <c r="E108" s="84">
        <v>34862.239999999998</v>
      </c>
      <c r="F108" s="84"/>
    </row>
    <row r="109" spans="1:6" x14ac:dyDescent="0.2">
      <c r="A109" s="51" t="s">
        <v>159</v>
      </c>
      <c r="B109" s="52" t="s">
        <v>160</v>
      </c>
      <c r="C109" s="82">
        <f t="shared" ref="C109:E110" si="4">C110</f>
        <v>664</v>
      </c>
      <c r="D109" s="82">
        <f t="shared" si="4"/>
        <v>1000</v>
      </c>
      <c r="E109" s="82">
        <f t="shared" si="4"/>
        <v>924.82</v>
      </c>
      <c r="F109" s="81">
        <f>(E109*100)/D109</f>
        <v>92.481999999999999</v>
      </c>
    </row>
    <row r="110" spans="1:6" x14ac:dyDescent="0.2">
      <c r="A110" s="53" t="s">
        <v>165</v>
      </c>
      <c r="B110" s="54" t="s">
        <v>166</v>
      </c>
      <c r="C110" s="83">
        <f t="shared" si="4"/>
        <v>664</v>
      </c>
      <c r="D110" s="83">
        <f t="shared" si="4"/>
        <v>1000</v>
      </c>
      <c r="E110" s="83">
        <f t="shared" si="4"/>
        <v>924.82</v>
      </c>
      <c r="F110" s="83">
        <f>(E110*100)/D110</f>
        <v>92.481999999999999</v>
      </c>
    </row>
    <row r="111" spans="1:6" x14ac:dyDescent="0.2">
      <c r="A111" s="55" t="s">
        <v>167</v>
      </c>
      <c r="B111" s="56" t="s">
        <v>168</v>
      </c>
      <c r="C111" s="84">
        <v>664</v>
      </c>
      <c r="D111" s="84">
        <v>1000</v>
      </c>
      <c r="E111" s="84">
        <v>924.82</v>
      </c>
      <c r="F111" s="84"/>
    </row>
    <row r="112" spans="1:6" x14ac:dyDescent="0.2">
      <c r="A112" s="49" t="s">
        <v>175</v>
      </c>
      <c r="B112" s="50" t="s">
        <v>176</v>
      </c>
      <c r="C112" s="80">
        <f>C113+C120</f>
        <v>79633</v>
      </c>
      <c r="D112" s="80">
        <f>D113+D120</f>
        <v>114784</v>
      </c>
      <c r="E112" s="80">
        <f>E113+E120</f>
        <v>107508.78</v>
      </c>
      <c r="F112" s="81">
        <f>(E112*100)/D112</f>
        <v>93.661816977976031</v>
      </c>
    </row>
    <row r="113" spans="1:6" x14ac:dyDescent="0.2">
      <c r="A113" s="51" t="s">
        <v>177</v>
      </c>
      <c r="B113" s="52" t="s">
        <v>178</v>
      </c>
      <c r="C113" s="82">
        <f>C114</f>
        <v>26544</v>
      </c>
      <c r="D113" s="82">
        <f>D114</f>
        <v>111544</v>
      </c>
      <c r="E113" s="82">
        <f>E114</f>
        <v>104270.76</v>
      </c>
      <c r="F113" s="81">
        <f>(E113*100)/D113</f>
        <v>93.479487915082842</v>
      </c>
    </row>
    <row r="114" spans="1:6" x14ac:dyDescent="0.2">
      <c r="A114" s="53" t="s">
        <v>179</v>
      </c>
      <c r="B114" s="54" t="s">
        <v>180</v>
      </c>
      <c r="C114" s="83">
        <f>C115+C116+C117+C118+C119</f>
        <v>26544</v>
      </c>
      <c r="D114" s="83">
        <f>D115+D116+D117+D118+D119</f>
        <v>111544</v>
      </c>
      <c r="E114" s="83">
        <f>E115+E116+E117+E118+E119</f>
        <v>104270.76</v>
      </c>
      <c r="F114" s="83">
        <f>(E114*100)/D114</f>
        <v>93.479487915082842</v>
      </c>
    </row>
    <row r="115" spans="1:6" x14ac:dyDescent="0.2">
      <c r="A115" s="55" t="s">
        <v>181</v>
      </c>
      <c r="B115" s="56" t="s">
        <v>182</v>
      </c>
      <c r="C115" s="84">
        <v>13272</v>
      </c>
      <c r="D115" s="84">
        <v>13272</v>
      </c>
      <c r="E115" s="84">
        <v>4703.75</v>
      </c>
      <c r="F115" s="84"/>
    </row>
    <row r="116" spans="1:6" x14ac:dyDescent="0.2">
      <c r="A116" s="55" t="s">
        <v>183</v>
      </c>
      <c r="B116" s="56" t="s">
        <v>184</v>
      </c>
      <c r="C116" s="84">
        <v>6636</v>
      </c>
      <c r="D116" s="84">
        <v>6636</v>
      </c>
      <c r="E116" s="84">
        <v>3253.35</v>
      </c>
      <c r="F116" s="84"/>
    </row>
    <row r="117" spans="1:6" x14ac:dyDescent="0.2">
      <c r="A117" s="55" t="s">
        <v>185</v>
      </c>
      <c r="B117" s="56" t="s">
        <v>186</v>
      </c>
      <c r="C117" s="84">
        <v>6636</v>
      </c>
      <c r="D117" s="84">
        <v>6636</v>
      </c>
      <c r="E117" s="84">
        <v>30436.71</v>
      </c>
      <c r="F117" s="84"/>
    </row>
    <row r="118" spans="1:6" x14ac:dyDescent="0.2">
      <c r="A118" s="55" t="s">
        <v>189</v>
      </c>
      <c r="B118" s="56" t="s">
        <v>190</v>
      </c>
      <c r="C118" s="84">
        <v>0</v>
      </c>
      <c r="D118" s="84">
        <v>49000</v>
      </c>
      <c r="E118" s="84">
        <v>29560.48</v>
      </c>
      <c r="F118" s="84"/>
    </row>
    <row r="119" spans="1:6" x14ac:dyDescent="0.2">
      <c r="A119" s="55" t="s">
        <v>191</v>
      </c>
      <c r="B119" s="56" t="s">
        <v>192</v>
      </c>
      <c r="C119" s="84">
        <v>0</v>
      </c>
      <c r="D119" s="84">
        <v>36000</v>
      </c>
      <c r="E119" s="84">
        <v>36316.47</v>
      </c>
      <c r="F119" s="84"/>
    </row>
    <row r="120" spans="1:6" x14ac:dyDescent="0.2">
      <c r="A120" s="51" t="s">
        <v>197</v>
      </c>
      <c r="B120" s="52" t="s">
        <v>198</v>
      </c>
      <c r="C120" s="82">
        <f t="shared" ref="C120:E121" si="5">C121</f>
        <v>53089</v>
      </c>
      <c r="D120" s="82">
        <f t="shared" si="5"/>
        <v>3240</v>
      </c>
      <c r="E120" s="82">
        <f t="shared" si="5"/>
        <v>3238.02</v>
      </c>
      <c r="F120" s="81">
        <f>(E120*100)/D120</f>
        <v>99.938888888888883</v>
      </c>
    </row>
    <row r="121" spans="1:6" ht="25.5" x14ac:dyDescent="0.2">
      <c r="A121" s="53" t="s">
        <v>199</v>
      </c>
      <c r="B121" s="54" t="s">
        <v>200</v>
      </c>
      <c r="C121" s="83">
        <f t="shared" si="5"/>
        <v>53089</v>
      </c>
      <c r="D121" s="83">
        <f t="shared" si="5"/>
        <v>3240</v>
      </c>
      <c r="E121" s="83">
        <f t="shared" si="5"/>
        <v>3238.02</v>
      </c>
      <c r="F121" s="83">
        <f>(E121*100)/D121</f>
        <v>99.938888888888883</v>
      </c>
    </row>
    <row r="122" spans="1:6" x14ac:dyDescent="0.2">
      <c r="A122" s="55" t="s">
        <v>201</v>
      </c>
      <c r="B122" s="56" t="s">
        <v>200</v>
      </c>
      <c r="C122" s="84">
        <v>53089</v>
      </c>
      <c r="D122" s="84">
        <v>3240</v>
      </c>
      <c r="E122" s="84">
        <v>3238.02</v>
      </c>
      <c r="F122" s="84"/>
    </row>
    <row r="123" spans="1:6" x14ac:dyDescent="0.2">
      <c r="A123" s="49" t="s">
        <v>55</v>
      </c>
      <c r="B123" s="50" t="s">
        <v>56</v>
      </c>
      <c r="C123" s="80">
        <f>C124+C128</f>
        <v>213851.91</v>
      </c>
      <c r="D123" s="80">
        <f>D124+D128</f>
        <v>381525.98</v>
      </c>
      <c r="E123" s="80">
        <f>E124+E128</f>
        <v>381525.98</v>
      </c>
      <c r="F123" s="81">
        <f>(E123*100)/D123</f>
        <v>100</v>
      </c>
    </row>
    <row r="124" spans="1:6" x14ac:dyDescent="0.2">
      <c r="A124" s="51" t="s">
        <v>63</v>
      </c>
      <c r="B124" s="52" t="s">
        <v>64</v>
      </c>
      <c r="C124" s="82">
        <f>C125</f>
        <v>213851.91</v>
      </c>
      <c r="D124" s="82">
        <f>D125</f>
        <v>378805.98</v>
      </c>
      <c r="E124" s="82">
        <f>E125</f>
        <v>378805.98</v>
      </c>
      <c r="F124" s="81">
        <f>(E124*100)/D124</f>
        <v>100</v>
      </c>
    </row>
    <row r="125" spans="1:6" x14ac:dyDescent="0.2">
      <c r="A125" s="53" t="s">
        <v>65</v>
      </c>
      <c r="B125" s="54" t="s">
        <v>66</v>
      </c>
      <c r="C125" s="83">
        <f>C126+C127</f>
        <v>213851.91</v>
      </c>
      <c r="D125" s="83">
        <f>D126+D127</f>
        <v>378805.98</v>
      </c>
      <c r="E125" s="83">
        <f>E126+E127</f>
        <v>378805.98</v>
      </c>
      <c r="F125" s="83">
        <f>(E125*100)/D125</f>
        <v>100</v>
      </c>
    </row>
    <row r="126" spans="1:6" x14ac:dyDescent="0.2">
      <c r="A126" s="55" t="s">
        <v>67</v>
      </c>
      <c r="B126" s="56" t="s">
        <v>68</v>
      </c>
      <c r="C126" s="84">
        <v>0</v>
      </c>
      <c r="D126" s="84">
        <v>83274.98</v>
      </c>
      <c r="E126" s="84">
        <v>83274.98</v>
      </c>
      <c r="F126" s="84"/>
    </row>
    <row r="127" spans="1:6" x14ac:dyDescent="0.2">
      <c r="A127" s="55" t="s">
        <v>69</v>
      </c>
      <c r="B127" s="56" t="s">
        <v>70</v>
      </c>
      <c r="C127" s="84">
        <v>213851.91</v>
      </c>
      <c r="D127" s="84">
        <v>295531</v>
      </c>
      <c r="E127" s="84">
        <v>295531</v>
      </c>
      <c r="F127" s="84"/>
    </row>
    <row r="128" spans="1:6" x14ac:dyDescent="0.2">
      <c r="A128" s="51" t="s">
        <v>79</v>
      </c>
      <c r="B128" s="52" t="s">
        <v>80</v>
      </c>
      <c r="C128" s="82">
        <f t="shared" ref="C128:E129" si="6">C129</f>
        <v>0</v>
      </c>
      <c r="D128" s="82">
        <f t="shared" si="6"/>
        <v>2720</v>
      </c>
      <c r="E128" s="82">
        <f t="shared" si="6"/>
        <v>2720</v>
      </c>
      <c r="F128" s="81">
        <f>(E128*100)/D128</f>
        <v>100</v>
      </c>
    </row>
    <row r="129" spans="1:6" x14ac:dyDescent="0.2">
      <c r="A129" s="53" t="s">
        <v>81</v>
      </c>
      <c r="B129" s="54" t="s">
        <v>82</v>
      </c>
      <c r="C129" s="83">
        <f t="shared" si="6"/>
        <v>0</v>
      </c>
      <c r="D129" s="83">
        <f t="shared" si="6"/>
        <v>2720</v>
      </c>
      <c r="E129" s="83">
        <f t="shared" si="6"/>
        <v>2720</v>
      </c>
      <c r="F129" s="83">
        <f>(E129*100)/D129</f>
        <v>100</v>
      </c>
    </row>
    <row r="130" spans="1:6" x14ac:dyDescent="0.2">
      <c r="A130" s="55" t="s">
        <v>83</v>
      </c>
      <c r="B130" s="56" t="s">
        <v>84</v>
      </c>
      <c r="C130" s="84">
        <v>0</v>
      </c>
      <c r="D130" s="84">
        <v>2720</v>
      </c>
      <c r="E130" s="84">
        <v>2720</v>
      </c>
      <c r="F130" s="84"/>
    </row>
    <row r="131" spans="1:6" s="57" customFormat="1" x14ac:dyDescent="0.2"/>
    <row r="132" spans="1:6" s="57" customFormat="1" x14ac:dyDescent="0.2"/>
    <row r="133" spans="1:6" s="57" customFormat="1" x14ac:dyDescent="0.2"/>
    <row r="134" spans="1:6" s="57" customFormat="1" x14ac:dyDescent="0.2"/>
    <row r="135" spans="1:6" s="57" customFormat="1" x14ac:dyDescent="0.2"/>
    <row r="136" spans="1:6" s="57" customFormat="1" x14ac:dyDescent="0.2"/>
    <row r="137" spans="1:6" s="57" customFormat="1" x14ac:dyDescent="0.2"/>
    <row r="138" spans="1:6" s="57" customFormat="1" x14ac:dyDescent="0.2"/>
    <row r="139" spans="1:6" s="57" customFormat="1" x14ac:dyDescent="0.2"/>
    <row r="140" spans="1:6" s="57" customFormat="1" x14ac:dyDescent="0.2"/>
    <row r="141" spans="1:6" s="57" customFormat="1" x14ac:dyDescent="0.2"/>
    <row r="142" spans="1:6" s="57" customFormat="1" x14ac:dyDescent="0.2"/>
    <row r="143" spans="1:6" s="57" customFormat="1" x14ac:dyDescent="0.2"/>
    <row r="144" spans="1:6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="57" customFormat="1" x14ac:dyDescent="0.2"/>
    <row r="1250" s="57" customFormat="1" x14ac:dyDescent="0.2"/>
    <row r="1251" s="57" customFormat="1" x14ac:dyDescent="0.2"/>
    <row r="1252" s="57" customFormat="1" x14ac:dyDescent="0.2"/>
    <row r="1253" s="57" customFormat="1" x14ac:dyDescent="0.2"/>
    <row r="1254" s="57" customFormat="1" x14ac:dyDescent="0.2"/>
    <row r="1255" s="57" customFormat="1" x14ac:dyDescent="0.2"/>
    <row r="1256" s="57" customFormat="1" x14ac:dyDescent="0.2"/>
    <row r="1257" s="57" customFormat="1" x14ac:dyDescent="0.2"/>
    <row r="1258" s="57" customFormat="1" x14ac:dyDescent="0.2"/>
    <row r="1259" s="57" customFormat="1" x14ac:dyDescent="0.2"/>
    <row r="1260" s="57" customFormat="1" x14ac:dyDescent="0.2"/>
    <row r="1261" s="57" customFormat="1" x14ac:dyDescent="0.2"/>
    <row r="1262" s="57" customFormat="1" x14ac:dyDescent="0.2"/>
    <row r="1263" s="57" customFormat="1" x14ac:dyDescent="0.2"/>
    <row r="1264" s="57" customFormat="1" x14ac:dyDescent="0.2"/>
    <row r="1265" spans="1:3" s="57" customFormat="1" x14ac:dyDescent="0.2"/>
    <row r="1266" spans="1:3" s="57" customFormat="1" x14ac:dyDescent="0.2"/>
    <row r="1267" spans="1:3" s="57" customFormat="1" x14ac:dyDescent="0.2"/>
    <row r="1268" spans="1:3" s="57" customFormat="1" x14ac:dyDescent="0.2"/>
    <row r="1269" spans="1:3" s="57" customFormat="1" x14ac:dyDescent="0.2"/>
    <row r="1270" spans="1:3" s="57" customFormat="1" x14ac:dyDescent="0.2"/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pans="1:3" x14ac:dyDescent="0.2">
      <c r="A1297" s="57"/>
      <c r="B1297" s="57"/>
      <c r="C1297" s="57"/>
    </row>
    <row r="1298" spans="1:3" x14ac:dyDescent="0.2">
      <c r="A1298" s="57"/>
      <c r="B1298" s="57"/>
      <c r="C1298" s="57"/>
    </row>
    <row r="1299" spans="1:3" x14ac:dyDescent="0.2">
      <c r="A1299" s="57"/>
      <c r="B1299" s="57"/>
      <c r="C1299" s="57"/>
    </row>
    <row r="1300" spans="1:3" x14ac:dyDescent="0.2">
      <c r="A1300" s="57"/>
      <c r="B1300" s="57"/>
      <c r="C1300" s="57"/>
    </row>
    <row r="1301" spans="1:3" x14ac:dyDescent="0.2">
      <c r="A1301" s="57"/>
      <c r="B1301" s="57"/>
      <c r="C1301" s="57"/>
    </row>
    <row r="1302" spans="1:3" x14ac:dyDescent="0.2">
      <c r="A1302" s="57"/>
      <c r="B1302" s="57"/>
      <c r="C1302" s="57"/>
    </row>
    <row r="1303" spans="1:3" x14ac:dyDescent="0.2">
      <c r="A1303" s="57"/>
      <c r="B1303" s="57"/>
      <c r="C1303" s="57"/>
    </row>
    <row r="1304" spans="1:3" x14ac:dyDescent="0.2">
      <c r="A1304" s="57"/>
      <c r="B1304" s="57"/>
      <c r="C1304" s="57"/>
    </row>
    <row r="1305" spans="1:3" x14ac:dyDescent="0.2">
      <c r="A1305" s="57"/>
      <c r="B1305" s="57"/>
      <c r="C1305" s="57"/>
    </row>
    <row r="1306" spans="1:3" x14ac:dyDescent="0.2">
      <c r="A1306" s="57"/>
      <c r="B1306" s="57"/>
      <c r="C1306" s="57"/>
    </row>
    <row r="1307" spans="1:3" x14ac:dyDescent="0.2">
      <c r="A1307" s="57"/>
      <c r="B1307" s="57"/>
      <c r="C1307" s="57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pans="1:3" x14ac:dyDescent="0.2">
      <c r="A1313" s="40"/>
      <c r="B1313" s="40"/>
      <c r="C1313" s="40"/>
    </row>
    <row r="1314" spans="1:3" x14ac:dyDescent="0.2">
      <c r="A1314" s="40"/>
      <c r="B1314" s="40"/>
      <c r="C1314" s="40"/>
    </row>
    <row r="1315" spans="1:3" x14ac:dyDescent="0.2">
      <c r="A1315" s="40"/>
      <c r="B1315" s="40"/>
      <c r="C1315" s="40"/>
    </row>
    <row r="1316" spans="1:3" x14ac:dyDescent="0.2">
      <c r="A1316" s="40"/>
      <c r="B1316" s="40"/>
      <c r="C1316" s="40"/>
    </row>
    <row r="1317" spans="1:3" x14ac:dyDescent="0.2">
      <c r="A1317" s="40"/>
      <c r="B1317" s="40"/>
      <c r="C1317" s="40"/>
    </row>
    <row r="1318" spans="1:3" x14ac:dyDescent="0.2">
      <c r="A1318" s="40"/>
      <c r="B1318" s="40"/>
      <c r="C1318" s="40"/>
    </row>
    <row r="1319" spans="1:3" x14ac:dyDescent="0.2">
      <c r="A1319" s="40"/>
      <c r="B1319" s="40"/>
      <c r="C1319" s="40"/>
    </row>
    <row r="1320" spans="1:3" x14ac:dyDescent="0.2">
      <c r="A1320" s="40"/>
      <c r="B1320" s="40"/>
      <c r="C1320" s="40"/>
    </row>
    <row r="1321" spans="1:3" x14ac:dyDescent="0.2">
      <c r="A1321" s="40"/>
      <c r="B1321" s="40"/>
      <c r="C1321" s="40"/>
    </row>
    <row r="1322" spans="1:3" x14ac:dyDescent="0.2">
      <c r="A1322" s="40"/>
      <c r="B1322" s="40"/>
      <c r="C1322" s="40"/>
    </row>
    <row r="1323" spans="1:3" x14ac:dyDescent="0.2">
      <c r="A1323" s="40"/>
      <c r="B1323" s="40"/>
      <c r="C1323" s="40"/>
    </row>
    <row r="1324" spans="1:3" x14ac:dyDescent="0.2">
      <c r="A1324" s="40"/>
      <c r="B1324" s="40"/>
      <c r="C1324" s="40"/>
    </row>
    <row r="1325" spans="1:3" x14ac:dyDescent="0.2">
      <c r="A1325" s="40"/>
      <c r="B1325" s="40"/>
      <c r="C1325" s="40"/>
    </row>
    <row r="1326" spans="1:3" x14ac:dyDescent="0.2">
      <c r="A1326" s="40"/>
      <c r="B1326" s="40"/>
      <c r="C1326" s="40"/>
    </row>
    <row r="1327" spans="1:3" x14ac:dyDescent="0.2">
      <c r="A1327" s="40"/>
      <c r="B1327" s="40"/>
      <c r="C1327" s="40"/>
    </row>
    <row r="1328" spans="1:3" x14ac:dyDescent="0.2">
      <c r="A1328" s="40"/>
      <c r="B1328" s="40"/>
      <c r="C1328" s="40"/>
    </row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  <row r="7973" s="40" customFormat="1" x14ac:dyDescent="0.2"/>
    <row r="7974" s="40" customFormat="1" x14ac:dyDescent="0.2"/>
    <row r="7975" s="40" customFormat="1" x14ac:dyDescent="0.2"/>
    <row r="7976" s="40" customFormat="1" x14ac:dyDescent="0.2"/>
    <row r="7977" s="40" customFormat="1" x14ac:dyDescent="0.2"/>
    <row r="7978" s="40" customFormat="1" x14ac:dyDescent="0.2"/>
    <row r="7979" s="40" customFormat="1" x14ac:dyDescent="0.2"/>
    <row r="7980" s="40" customFormat="1" x14ac:dyDescent="0.2"/>
    <row r="7981" s="40" customFormat="1" x14ac:dyDescent="0.2"/>
    <row r="7982" s="40" customFormat="1" x14ac:dyDescent="0.2"/>
    <row r="7983" s="40" customFormat="1" x14ac:dyDescent="0.2"/>
    <row r="7984" s="40" customFormat="1" x14ac:dyDescent="0.2"/>
    <row r="7985" s="40" customFormat="1" x14ac:dyDescent="0.2"/>
    <row r="798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Ankica Bogović</cp:lastModifiedBy>
  <cp:lastPrinted>2024-04-02T08:34:17Z</cp:lastPrinted>
  <dcterms:created xsi:type="dcterms:W3CDTF">2022-08-12T12:51:27Z</dcterms:created>
  <dcterms:modified xsi:type="dcterms:W3CDTF">2024-04-08T10:16:42Z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